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showInkAnnotation="0" autoCompressPictures="0"/>
  <bookViews>
    <workbookView xWindow="0" yWindow="0" windowWidth="25600" windowHeight="14820" tabRatio="500"/>
  </bookViews>
  <sheets>
    <sheet name="Ene" sheetId="2" r:id="rId1"/>
    <sheet name="Hoja1" sheetId="1" r:id="rId2"/>
  </sheets>
  <definedNames>
    <definedName name="_xlnm.Print_Area" localSheetId="0">Ene!$A$1:$M$339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9" i="2" l="1"/>
  <c r="G55" i="2"/>
  <c r="G71" i="2"/>
  <c r="G124" i="2"/>
  <c r="G116" i="2"/>
  <c r="G126" i="2"/>
  <c r="G108" i="2"/>
  <c r="G97" i="2"/>
  <c r="G110" i="2"/>
  <c r="G128" i="2"/>
  <c r="G307" i="2"/>
  <c r="G153" i="2"/>
  <c r="G309" i="2"/>
  <c r="G333" i="2"/>
  <c r="G339" i="2"/>
  <c r="F69" i="2"/>
  <c r="F55" i="2"/>
  <c r="F71" i="2"/>
  <c r="F124" i="2"/>
  <c r="F116" i="2"/>
  <c r="F126" i="2"/>
  <c r="F108" i="2"/>
  <c r="F97" i="2"/>
  <c r="F110" i="2"/>
  <c r="F128" i="2"/>
  <c r="F307" i="2"/>
  <c r="F153" i="2"/>
  <c r="F309" i="2"/>
  <c r="F333" i="2"/>
  <c r="F339" i="2"/>
  <c r="G335" i="2"/>
  <c r="F315" i="2"/>
  <c r="F316" i="2"/>
  <c r="F317" i="2"/>
  <c r="F324" i="2"/>
  <c r="F326" i="2"/>
  <c r="F335" i="2"/>
  <c r="B94" i="2"/>
  <c r="B95" i="2"/>
  <c r="G84" i="2"/>
  <c r="F84" i="2"/>
  <c r="K29" i="2"/>
  <c r="K27" i="2"/>
  <c r="K11" i="2"/>
  <c r="K13" i="2"/>
  <c r="K19" i="2"/>
  <c r="K20" i="2"/>
  <c r="K21" i="2"/>
  <c r="K22" i="2"/>
  <c r="K23" i="2"/>
  <c r="K25" i="2"/>
  <c r="K31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1" i="2"/>
  <c r="U9" i="2"/>
</calcChain>
</file>

<file path=xl/sharedStrings.xml><?xml version="1.0" encoding="utf-8"?>
<sst xmlns="http://schemas.openxmlformats.org/spreadsheetml/2006/main" count="1751" uniqueCount="1224">
  <si>
    <t>Comparado con archivo remitido 05 de Julio 2016 02.02 pm</t>
  </si>
  <si>
    <t>Diferencias</t>
  </si>
  <si>
    <t>Deuda Directa</t>
  </si>
  <si>
    <t>Saldo a</t>
  </si>
  <si>
    <t>Enero, 31, 2016</t>
  </si>
  <si>
    <t>Gobierno del Estado</t>
  </si>
  <si>
    <t>(No se incluyen 2,291.6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</si>
  <si>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</si>
  <si>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</si>
  <si>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</si>
  <si>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</si>
  <si>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(Seguridad Pública cupón cero)</t>
  </si>
  <si>
    <t>- Banobras  ("Manuel" cupón cero)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</si>
  <si>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</si>
  <si>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</si>
  <si>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</si>
  <si>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</si>
  <si>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</si>
  <si>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</si>
  <si>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</si>
  <si>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</si>
  <si>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</si>
  <si>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</si>
  <si>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</si>
  <si>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</si>
  <si>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</si>
  <si>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</si>
  <si>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</si>
  <si>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</si>
  <si>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</si>
  <si>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</si>
  <si>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</si>
  <si>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</si>
  <si>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</si>
  <si>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</si>
  <si>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</si>
  <si>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</si>
  <si>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</si>
  <si>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</si>
  <si>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</si>
  <si>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</si>
  <si>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</si>
  <si>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</si>
  <si>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</si>
  <si>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</si>
  <si>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</si>
  <si>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</si>
  <si>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</si>
  <si>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</si>
  <si>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</si>
  <si>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</si>
  <si>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</si>
  <si>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</si>
  <si>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</si>
  <si>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</si>
  <si>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</si>
  <si>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</si>
  <si>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</si>
  <si>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</si>
  <si>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</si>
  <si>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</si>
  <si>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</si>
  <si>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</si>
  <si>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</si>
  <si>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SEP-2026</t>
  </si>
  <si>
    <t>Banamex</t>
  </si>
  <si>
    <t xml:space="preserve"> OCT 13-2015</t>
  </si>
  <si>
    <t>P14-1015125</t>
  </si>
  <si>
    <t>032/2015</t>
  </si>
  <si>
    <t>Swap de TIIE = 5.33% + Sobre Tasa = 1.00%</t>
  </si>
  <si>
    <t xml:space="preserve"> JUL-2034</t>
  </si>
  <si>
    <t xml:space="preserve"> DIC 11-2013</t>
  </si>
  <si>
    <t>P14-0114001</t>
  </si>
  <si>
    <t>055/2013</t>
  </si>
  <si>
    <t>Swap de TIIE = 5.68% + Sobre Tasa = 0.90%</t>
  </si>
  <si>
    <t xml:space="preserve"> SEP-2024</t>
  </si>
  <si>
    <t>P14-1015124</t>
  </si>
  <si>
    <t>033/2015</t>
  </si>
  <si>
    <t>TIIE + 0.90%</t>
  </si>
  <si>
    <t xml:space="preserve"> MAR 12-2014</t>
  </si>
  <si>
    <t>P14-0614079</t>
  </si>
  <si>
    <t>005/2014</t>
  </si>
  <si>
    <t xml:space="preserve"> MAR-2025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</si>
  <si>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</si>
  <si>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</si>
  <si>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</si>
  <si>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</si>
  <si>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</si>
  <si>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</si>
  <si>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</si>
  <si>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</si>
  <si>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</si>
  <si>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</si>
  <si>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</si>
  <si>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JUL-2031</t>
  </si>
  <si>
    <t xml:space="preserve"> FEB 27-2013</t>
  </si>
  <si>
    <t>P14-0613070</t>
  </si>
  <si>
    <t>011/2013</t>
  </si>
  <si>
    <t>Swap de TIIE = 5.78% + Sobre Tasa = 0.90%</t>
  </si>
  <si>
    <t xml:space="preserve"> ENE-2033</t>
  </si>
  <si>
    <t xml:space="preserve"> DIC 11-2015</t>
  </si>
  <si>
    <t>P14-1215150</t>
  </si>
  <si>
    <t>036/2015</t>
  </si>
  <si>
    <t>TIIE + 0.85%</t>
  </si>
  <si>
    <t xml:space="preserve"> DIC-2035</t>
  </si>
  <si>
    <t xml:space="preserve"> DIC 16-2015</t>
  </si>
  <si>
    <t>037/2015</t>
  </si>
  <si>
    <t xml:space="preserve"> ENE-2036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</si>
  <si>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</si>
  <si>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</si>
  <si>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</si>
  <si>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</si>
  <si>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</si>
  <si>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</si>
  <si>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</si>
  <si>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</si>
  <si>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</si>
  <si>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</si>
  <si>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</si>
  <si>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</si>
  <si>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</si>
  <si>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</si>
  <si>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</si>
  <si>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</si>
  <si>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</si>
  <si>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</si>
  <si>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</si>
  <si>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</si>
  <si>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</si>
  <si>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</si>
  <si>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Banobras*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</si>
  <si>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</si>
  <si>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</si>
  <si>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</si>
  <si>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</si>
  <si>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TIIE+1.01%
Disposción 5) TIIE+1.01%
Disposición 6) TIIE+1.01%
Disposición 7) TIIE+1.01%
Disposición 8) TIIE+0.86%
Disposición 9) TIIE+0.86%
  Disposición 10) TIIE+0.86%
Disposición 11) TIIE+0.86%</t>
  </si>
  <si>
    <t>DIC 3-2008</t>
  </si>
  <si>
    <t>478/2008</t>
  </si>
  <si>
    <t>045/2008</t>
  </si>
  <si>
    <t>TIIE + 1.17%</t>
  </si>
  <si>
    <t xml:space="preserve"> SEP-2027</t>
  </si>
  <si>
    <t>JUL 8-2011</t>
  </si>
  <si>
    <t>270/2011</t>
  </si>
  <si>
    <t>TIIE + 1.47%</t>
  </si>
  <si>
    <t>FEB 22-2013</t>
  </si>
  <si>
    <t>P14-0313018</t>
  </si>
  <si>
    <t>009/2013</t>
  </si>
  <si>
    <t>TIIE + 1.20%</t>
  </si>
  <si>
    <t xml:space="preserve"> OCT 26-2015</t>
  </si>
  <si>
    <t>P14-1115134</t>
  </si>
  <si>
    <t>034/2015</t>
  </si>
  <si>
    <t>TIIE+0.70%</t>
  </si>
  <si>
    <t xml:space="preserve"> JUN-2034</t>
  </si>
  <si>
    <t>DIC 14-2015</t>
  </si>
  <si>
    <t>P14-1215161</t>
  </si>
  <si>
    <t>039/2015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</si>
  <si>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</si>
  <si>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</si>
  <si>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</si>
  <si>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</si>
  <si>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</si>
  <si>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</si>
  <si>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</si>
  <si>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8.15%
Disppsición 2) Fija: 7.96%
Disposición 3) Fija: 7.99%
Disposición 4) Fija: 7.60%
Disposición 5) Fija: 7.16%
Disposición 6) Fija: 8.75%</t>
  </si>
  <si>
    <t xml:space="preserve"> AGO-2032</t>
  </si>
  <si>
    <t>JUN 29-2012</t>
  </si>
  <si>
    <t>P14-0712103</t>
  </si>
  <si>
    <t>026/2012</t>
  </si>
  <si>
    <t>Fija: 8.29%</t>
  </si>
  <si>
    <t>Daños ocasionados por huracán "Jova"</t>
  </si>
  <si>
    <t>SEP 23-2013</t>
  </si>
  <si>
    <t>P14-1013128</t>
  </si>
  <si>
    <t>039/2013</t>
  </si>
  <si>
    <t>24448/LX/13</t>
  </si>
  <si>
    <t>Disposición 1) Fija: 8.57%
Disposición 2) Fija: 8.72%
Disposición 3) Fija: 8.54%
Disposición 4) Fija: 8.53%
Disposición 5) Fija: 8.49%
Disposición 6) Fija: 8.25%
Disposición 7) Fija: 8.04%
Disposición 8) Fija: 7.86%
Disposición 9) Fija: 7.87%
   Disposición 10) Fija:  7.93%
  Disposición 11) Fija: 8.10%
  Disposición 12) Fija: 7.77%
  Disposición 13) Fija: 7.51%
  Disposición 14) Fija: 8.09%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</si>
  <si>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</si>
  <si>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</si>
  <si>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</si>
  <si>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</si>
  <si>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</si>
  <si>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</si>
  <si>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>Disposición 1) Fija: 8.09%
Disposición 2) Fija: 7.91%
Disposición 3) Fija: 8.29%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</si>
  <si>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</si>
  <si>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</si>
  <si>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</si>
  <si>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</si>
  <si>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</si>
  <si>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</si>
  <si>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8.12%
Disposición 2) Fija: 8.23%
Disposición 3) Fija: 8.26%</t>
  </si>
  <si>
    <t xml:space="preserve"> OCT-2034</t>
  </si>
  <si>
    <t>Total Cupón Cero</t>
  </si>
  <si>
    <t>Organismo - Municipio</t>
  </si>
  <si>
    <t>Fehca de Vencimiento</t>
  </si>
  <si>
    <t>III Avales a Organismos con la Banca Comercial</t>
  </si>
  <si>
    <t>SIAPA</t>
  </si>
  <si>
    <t>BBVA Bancomer</t>
  </si>
  <si>
    <t xml:space="preserve"> MAR-1998</t>
  </si>
  <si>
    <t>32/98</t>
  </si>
  <si>
    <t>TIIE + 2.00%</t>
  </si>
  <si>
    <t xml:space="preserve"> FEB-2016</t>
  </si>
  <si>
    <t>ABR 10-2008</t>
  </si>
  <si>
    <t>099/2008</t>
  </si>
  <si>
    <t>015/2008</t>
  </si>
  <si>
    <t>20883 y 21913</t>
  </si>
  <si>
    <t>TIIE + 1.10%</t>
  </si>
  <si>
    <t xml:space="preserve"> MAR-2028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</si>
  <si>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</si>
  <si>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</si>
  <si>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</si>
  <si>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</si>
  <si>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</si>
  <si>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</si>
  <si>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</si>
  <si>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Total</t>
  </si>
  <si>
    <t>IV Avales a Organismos con la Banca de Desarrollo</t>
  </si>
  <si>
    <t>MAY 6-2008</t>
  </si>
  <si>
    <t>098/2008</t>
  </si>
  <si>
    <t>016/2008</t>
  </si>
  <si>
    <t>TIIE + 0.436%</t>
  </si>
  <si>
    <t xml:space="preserve"> JUN-2031</t>
  </si>
  <si>
    <t>SEAPAL</t>
  </si>
  <si>
    <t>JUN 25-2004</t>
  </si>
  <si>
    <t>171/2004</t>
  </si>
  <si>
    <t>003/2004</t>
  </si>
  <si>
    <t>TIIE X 1.1 &lt;1.5 &gt;9 (1.45)</t>
  </si>
  <si>
    <t>OCT 19-2004</t>
  </si>
  <si>
    <t>246/2004</t>
  </si>
  <si>
    <t>011/2004</t>
  </si>
  <si>
    <t>TIIE X 1.093 &lt;1.4 &gt;8.40 (1.35)</t>
  </si>
  <si>
    <t>FEB 13-2009</t>
  </si>
  <si>
    <t>086/2009</t>
  </si>
  <si>
    <t>TIIE + 1.35%</t>
  </si>
  <si>
    <t xml:space="preserve"> MAY-2019</t>
  </si>
  <si>
    <t>CEA</t>
  </si>
  <si>
    <t>JUL 23-2009</t>
  </si>
  <si>
    <t>269/2009</t>
  </si>
  <si>
    <t>030/2009</t>
  </si>
  <si>
    <t>21540 Y 22585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</si>
  <si>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</si>
  <si>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</si>
  <si>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</si>
  <si>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</si>
  <si>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</si>
  <si>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</si>
  <si>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</si>
  <si>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</si>
  <si>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</si>
  <si>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</si>
  <si>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</si>
  <si>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</si>
  <si>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</si>
  <si>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</si>
  <si>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</si>
  <si>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</si>
  <si>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</si>
  <si>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</si>
  <si>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Arandas</t>
  </si>
  <si>
    <t>NOV 25-2008</t>
  </si>
  <si>
    <t>466/2008</t>
  </si>
  <si>
    <t>041/2008</t>
  </si>
  <si>
    <t>TIIE + 1.60%</t>
  </si>
  <si>
    <t xml:space="preserve"> NOV-2023</t>
  </si>
  <si>
    <t>San Miguel el Alto</t>
  </si>
  <si>
    <t>DIC 08-2008</t>
  </si>
  <si>
    <t>508/2008</t>
  </si>
  <si>
    <t>049/2008</t>
  </si>
  <si>
    <t>TIIE + 1.73%</t>
  </si>
  <si>
    <t xml:space="preserve"> FEB-2019</t>
  </si>
  <si>
    <t>Teocaltiche</t>
  </si>
  <si>
    <t>JUL 12-2006</t>
  </si>
  <si>
    <t>261/2006</t>
  </si>
  <si>
    <t>038/2006</t>
  </si>
  <si>
    <t>TIIE + 2.20%</t>
  </si>
  <si>
    <t xml:space="preserve"> NOV-2016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</si>
  <si>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</si>
  <si>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</si>
  <si>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</si>
  <si>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</si>
  <si>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</si>
  <si>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</si>
  <si>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</si>
  <si>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</si>
  <si>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</si>
  <si>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</si>
  <si>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</si>
  <si>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</si>
  <si>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</si>
  <si>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</si>
  <si>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 xml:space="preserve">P14-0113001 </t>
  </si>
  <si>
    <t>046/2012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</si>
  <si>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</si>
  <si>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</si>
  <si>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</si>
  <si>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</si>
  <si>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</si>
  <si>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</si>
  <si>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</si>
  <si>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Chapala</t>
  </si>
  <si>
    <t>SEP 13-2010</t>
  </si>
  <si>
    <t>343/2010</t>
  </si>
  <si>
    <t>035/2010</t>
  </si>
  <si>
    <t>JUN 24-2010 y AGO 27-2010</t>
  </si>
  <si>
    <t>TIIE + 3.00%</t>
  </si>
  <si>
    <t xml:space="preserve"> OCT-2025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</si>
  <si>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</si>
  <si>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</si>
  <si>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</si>
  <si>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</si>
  <si>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</si>
  <si>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</si>
  <si>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</si>
  <si>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</si>
  <si>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AGO 25-2010</t>
  </si>
  <si>
    <t>241/2010</t>
  </si>
  <si>
    <t>031/2010</t>
  </si>
  <si>
    <t>JUN 24-2010</t>
  </si>
  <si>
    <t>TIIE + 2.24%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</si>
  <si>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</si>
  <si>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</si>
  <si>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</si>
  <si>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</si>
  <si>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</si>
  <si>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</si>
  <si>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</si>
  <si>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</si>
  <si>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</si>
  <si>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</si>
  <si>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</si>
  <si>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</si>
  <si>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</si>
  <si>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</si>
  <si>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</si>
  <si>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</si>
  <si>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</si>
  <si>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</si>
  <si>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</si>
  <si>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</si>
  <si>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Ocotlán</t>
  </si>
  <si>
    <t>DIC 13-2012</t>
  </si>
  <si>
    <t>053/2012</t>
  </si>
  <si>
    <t>OCT 30-2012</t>
  </si>
  <si>
    <t>TIIE + puntos de acuerdo a calif. Desde 2.50%  hasta 9.00%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</si>
  <si>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</si>
  <si>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</si>
  <si>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</si>
  <si>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</si>
  <si>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</si>
  <si>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</si>
  <si>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</si>
  <si>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</si>
  <si>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</si>
  <si>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</si>
  <si>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</si>
  <si>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</si>
  <si>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 xml:space="preserve"> JUN-2022</t>
  </si>
  <si>
    <t>Tonalá</t>
  </si>
  <si>
    <t>MAY 06-2014</t>
  </si>
  <si>
    <t>022/2007</t>
  </si>
  <si>
    <t>276/2014</t>
  </si>
  <si>
    <t>MAY 01-2014</t>
  </si>
  <si>
    <t>TIIR+4.5%</t>
  </si>
  <si>
    <t xml:space="preserve"> MAY-2025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</si>
  <si>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</si>
  <si>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</si>
  <si>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</si>
  <si>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</si>
  <si>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</si>
  <si>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</si>
  <si>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</si>
  <si>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</si>
  <si>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</si>
  <si>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</si>
  <si>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</si>
  <si>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</si>
  <si>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</si>
  <si>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</si>
  <si>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</si>
  <si>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 xml:space="preserve"> JUN 15-2015</t>
  </si>
  <si>
    <t>023/2015</t>
  </si>
  <si>
    <t>MAR 04-2015 y JUN 10-2015</t>
  </si>
  <si>
    <t>TIIE + 2.77%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</si>
  <si>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</si>
  <si>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</si>
  <si>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</si>
  <si>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</si>
  <si>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</si>
  <si>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</si>
  <si>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</si>
  <si>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</si>
  <si>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</si>
  <si>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</si>
  <si>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</si>
  <si>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</si>
  <si>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</si>
  <si>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</si>
  <si>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</si>
  <si>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</si>
  <si>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</si>
  <si>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</si>
  <si>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</si>
  <si>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</si>
  <si>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</si>
  <si>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</si>
  <si>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</si>
  <si>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</si>
  <si>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</si>
  <si>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</si>
  <si>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</si>
  <si>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</si>
  <si>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</si>
  <si>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</si>
  <si>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</si>
  <si>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</si>
  <si>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P14-0412051</t>
  </si>
  <si>
    <t>005/2012</t>
  </si>
  <si>
    <t>NOV 18-2011 y FEB 14-2012</t>
  </si>
  <si>
    <t>TIIE + 2.64%</t>
  </si>
  <si>
    <t xml:space="preserve"> ENE-2022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</si>
  <si>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</si>
  <si>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</si>
  <si>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</si>
  <si>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</si>
  <si>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</si>
  <si>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</si>
  <si>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JUN 05-2014</t>
  </si>
  <si>
    <t>P140714102</t>
  </si>
  <si>
    <t>020/2014</t>
  </si>
  <si>
    <t xml:space="preserve"> NOV 22-2013</t>
  </si>
  <si>
    <t>TIIE + 2.27%</t>
  </si>
  <si>
    <t xml:space="preserve"> SEP-2034</t>
  </si>
  <si>
    <t>Atemajac de Brizuela</t>
  </si>
  <si>
    <t>NOV 18-2011</t>
  </si>
  <si>
    <t>706/2011</t>
  </si>
  <si>
    <t>094/2011</t>
  </si>
  <si>
    <t>AGO 29-2011</t>
  </si>
  <si>
    <t>TIIE + 3.04%</t>
  </si>
  <si>
    <t xml:space="preserve"> SEP-2016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</si>
  <si>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</si>
  <si>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</si>
  <si>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</si>
  <si>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</si>
  <si>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</si>
  <si>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</si>
  <si>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</si>
  <si>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</si>
  <si>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</si>
  <si>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</si>
  <si>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</si>
  <si>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</si>
  <si>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</si>
  <si>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</si>
  <si>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</si>
  <si>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</si>
  <si>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</si>
  <si>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</si>
  <si>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</si>
  <si>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</si>
  <si>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</si>
  <si>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</si>
  <si>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</si>
  <si>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>En Inversión</t>
  </si>
  <si>
    <t>Autlán</t>
  </si>
  <si>
    <t>NOV 13-2014</t>
  </si>
  <si>
    <t>282/2014</t>
  </si>
  <si>
    <t>032/2014</t>
  </si>
  <si>
    <t>SEP 03-2014</t>
  </si>
  <si>
    <t>TIIE + 1.92%</t>
  </si>
  <si>
    <t>Ayutla</t>
  </si>
  <si>
    <t>OCT 14-2010</t>
  </si>
  <si>
    <t>344/2010</t>
  </si>
  <si>
    <t>041/2010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</si>
  <si>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</si>
  <si>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</si>
  <si>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</si>
  <si>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</si>
  <si>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</si>
  <si>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</si>
  <si>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</si>
  <si>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</si>
  <si>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</si>
  <si>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</si>
  <si>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>JUL 22-2009</t>
  </si>
  <si>
    <t>222/2009</t>
  </si>
  <si>
    <t>024/2009</t>
  </si>
  <si>
    <t>JUN 08-2009</t>
  </si>
  <si>
    <t>TIIE + 2.83%</t>
  </si>
  <si>
    <t xml:space="preserve"> JUL-2019</t>
  </si>
  <si>
    <t>MAR 26-2010</t>
  </si>
  <si>
    <t>066/2010</t>
  </si>
  <si>
    <t>003/2010</t>
  </si>
  <si>
    <t>ENE 28-2010</t>
  </si>
  <si>
    <t>TIIE + 3.35%</t>
  </si>
  <si>
    <t xml:space="preserve"> ABR-2020</t>
  </si>
  <si>
    <t xml:space="preserve"> JUN 03-2015</t>
  </si>
  <si>
    <t>017/2015</t>
  </si>
  <si>
    <t xml:space="preserve"> MAR 12-2015</t>
  </si>
  <si>
    <t>TIIE + 2.97%</t>
  </si>
  <si>
    <t xml:space="preserve"> JUN-2025</t>
  </si>
  <si>
    <t>Casimiro Castillo</t>
  </si>
  <si>
    <t xml:space="preserve"> ABR 29-2015</t>
  </si>
  <si>
    <t>013/2015</t>
  </si>
  <si>
    <t xml:space="preserve"> FEB 24-2015</t>
  </si>
  <si>
    <t>TIIE + 2.72%</t>
  </si>
  <si>
    <t>Cocula</t>
  </si>
  <si>
    <t>NOV 22-2013</t>
  </si>
  <si>
    <t>P14-1213195</t>
  </si>
  <si>
    <t>045/2013</t>
  </si>
  <si>
    <t xml:space="preserve"> MAY 27-2013</t>
  </si>
  <si>
    <t>TIIE + 4.046%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</si>
  <si>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</si>
  <si>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</si>
  <si>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</si>
  <si>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</si>
  <si>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</si>
  <si>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</si>
  <si>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</si>
  <si>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</si>
  <si>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</si>
  <si>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</si>
  <si>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</si>
  <si>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</si>
  <si>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SEP 05-2012</t>
  </si>
  <si>
    <t>P14-091246</t>
  </si>
  <si>
    <t>036/2012</t>
  </si>
  <si>
    <t>JUN 25-2012</t>
  </si>
  <si>
    <t>TIIE + 2.59%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</si>
  <si>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</si>
  <si>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</si>
  <si>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</si>
  <si>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</si>
  <si>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</si>
  <si>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</si>
  <si>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</si>
  <si>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</si>
  <si>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</si>
  <si>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</si>
  <si>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</si>
  <si>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</si>
  <si>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</si>
  <si>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</si>
  <si>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</si>
  <si>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</si>
  <si>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JUN 25-2008</t>
  </si>
  <si>
    <t>151/2008</t>
  </si>
  <si>
    <t>020/2008</t>
  </si>
  <si>
    <t>ABR 26-2008</t>
  </si>
  <si>
    <t xml:space="preserve"> MAY-2017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</si>
  <si>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</si>
  <si>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</si>
  <si>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</si>
  <si>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</si>
  <si>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</si>
  <si>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</si>
  <si>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</si>
  <si>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</si>
  <si>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</si>
  <si>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+ 2.09%</t>
  </si>
  <si>
    <t xml:space="preserve"> AGO-2019</t>
  </si>
  <si>
    <t xml:space="preserve"> DIC 15-2015</t>
  </si>
  <si>
    <t>038/2015</t>
  </si>
  <si>
    <t xml:space="preserve"> OCT 28-2014 y ENE 30-2015</t>
  </si>
  <si>
    <t>TIIE + 2.01%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</si>
  <si>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</si>
  <si>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</si>
  <si>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</si>
  <si>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</si>
  <si>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</si>
  <si>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</si>
  <si>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</si>
  <si>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</si>
  <si>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</si>
  <si>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</si>
  <si>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</si>
  <si>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</si>
  <si>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</si>
  <si>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</si>
  <si>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</si>
  <si>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</si>
  <si>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</si>
  <si>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</si>
  <si>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</si>
  <si>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MAY 26-2006</t>
  </si>
  <si>
    <t>130/2006</t>
  </si>
  <si>
    <t>012/2006</t>
  </si>
  <si>
    <t>MAR 06-2006</t>
  </si>
  <si>
    <t>TIIE + 3.70%</t>
  </si>
  <si>
    <t xml:space="preserve"> JUN-2016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</si>
  <si>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</si>
  <si>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</si>
  <si>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</si>
  <si>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</si>
  <si>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</si>
  <si>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</si>
  <si>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</si>
  <si>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</si>
  <si>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</si>
  <si>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</si>
  <si>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</si>
  <si>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</si>
  <si>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</si>
  <si>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</si>
  <si>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</si>
  <si>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Gómez Farías</t>
  </si>
  <si>
    <t>JUN 12-2006</t>
  </si>
  <si>
    <t>127/2006</t>
  </si>
  <si>
    <t>013/2006</t>
  </si>
  <si>
    <t>ABR 27-2006</t>
  </si>
  <si>
    <t>TIIE + 3.51%</t>
  </si>
  <si>
    <t>SEP 02-2008</t>
  </si>
  <si>
    <t>267/2008</t>
  </si>
  <si>
    <t>028/2008</t>
  </si>
  <si>
    <t>ABR 07-2008</t>
  </si>
  <si>
    <t>TIIE + 1.30%</t>
  </si>
  <si>
    <t xml:space="preserve"> MAY 15-5015</t>
  </si>
  <si>
    <t>015/2015</t>
  </si>
  <si>
    <t>SEP 25-2014 y MAR 12-2015</t>
  </si>
  <si>
    <t>TIIE + 2.52%</t>
  </si>
  <si>
    <t>Guachinango</t>
  </si>
  <si>
    <t xml:space="preserve"> JUN 08-2015</t>
  </si>
  <si>
    <t>021/2015</t>
  </si>
  <si>
    <t>TIIE + 2.92%</t>
  </si>
  <si>
    <t>Huejuquilla el Alto</t>
  </si>
  <si>
    <t>SEP 14-2006</t>
  </si>
  <si>
    <t>224/2006</t>
  </si>
  <si>
    <t>029/2006</t>
  </si>
  <si>
    <t>JUL 10-2006</t>
  </si>
  <si>
    <t>TIIE + 3.69%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</si>
  <si>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</si>
  <si>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</si>
  <si>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</si>
  <si>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</si>
  <si>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</si>
  <si>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</si>
  <si>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</si>
  <si>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</si>
  <si>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</si>
  <si>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</si>
  <si>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</si>
  <si>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</si>
  <si>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</si>
  <si>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</si>
  <si>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</si>
  <si>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</si>
  <si>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+ 1.42%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</si>
  <si>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</si>
  <si>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</si>
  <si>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</si>
  <si>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</si>
  <si>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</si>
  <si>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</si>
  <si>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</si>
  <si>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</si>
  <si>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</si>
  <si>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TIIE+2.10%</t>
  </si>
  <si>
    <t xml:space="preserve"> SEP-2029</t>
  </si>
  <si>
    <t>Ixtlahuacán del Río</t>
  </si>
  <si>
    <t>MAY 29-2009</t>
  </si>
  <si>
    <t>166/2009</t>
  </si>
  <si>
    <t>015/2009</t>
  </si>
  <si>
    <t>MAR 02-2009</t>
  </si>
  <si>
    <t>TIIE + 2.86%</t>
  </si>
  <si>
    <t>670/2011</t>
  </si>
  <si>
    <t>095/2011</t>
  </si>
  <si>
    <t>SEP 12-2011</t>
  </si>
  <si>
    <t>TIIE + 2.87%</t>
  </si>
  <si>
    <t xml:space="preserve"> DIC-2021</t>
  </si>
  <si>
    <t>P14-1114165</t>
  </si>
  <si>
    <t>030/2014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</si>
  <si>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</si>
  <si>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</si>
  <si>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</si>
  <si>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</si>
  <si>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</si>
  <si>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</si>
  <si>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</si>
  <si>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</si>
  <si>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</si>
  <si>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</si>
  <si>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Jesús María</t>
  </si>
  <si>
    <t>AGO 25-2006</t>
  </si>
  <si>
    <t>198/2006</t>
  </si>
  <si>
    <t>026/2006</t>
  </si>
  <si>
    <t>JUL 17-2006</t>
  </si>
  <si>
    <t>TIIE + 3.73%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</si>
  <si>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</si>
  <si>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</si>
  <si>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</si>
  <si>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</si>
  <si>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</si>
  <si>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</si>
  <si>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</si>
  <si>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</si>
  <si>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</si>
  <si>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</si>
  <si>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</si>
  <si>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+ 2.13%</t>
  </si>
  <si>
    <t xml:space="preserve"> JUL-2029</t>
  </si>
  <si>
    <t>Juchitlán</t>
  </si>
  <si>
    <t>AGO 07-2013</t>
  </si>
  <si>
    <t>P14-1013119</t>
  </si>
  <si>
    <t>033/2013</t>
  </si>
  <si>
    <t xml:space="preserve"> MAR 14-2013</t>
  </si>
  <si>
    <t xml:space="preserve"> TIIE + 3.21%</t>
  </si>
  <si>
    <t>P-140514068</t>
  </si>
  <si>
    <t>007/2014</t>
  </si>
  <si>
    <t>NOV 15-2013</t>
  </si>
  <si>
    <t xml:space="preserve"> ABR-2019</t>
  </si>
  <si>
    <t>La Huerta</t>
  </si>
  <si>
    <t>JUN 14-2010</t>
  </si>
  <si>
    <t>171/2010</t>
  </si>
  <si>
    <t>018/2010</t>
  </si>
  <si>
    <t>FEB 08-2010</t>
  </si>
  <si>
    <t>TIIE + 2.46%</t>
  </si>
  <si>
    <t xml:space="preserve"> ENE-2025</t>
  </si>
  <si>
    <t>JUL 25-2013</t>
  </si>
  <si>
    <t>P14-0913110</t>
  </si>
  <si>
    <t>032/2013</t>
  </si>
  <si>
    <t>ABR 15-2013</t>
  </si>
  <si>
    <t>TIIE + 4.19%</t>
  </si>
  <si>
    <t xml:space="preserve"> SEP-2033</t>
  </si>
  <si>
    <t xml:space="preserve"> MAR 20-2015</t>
  </si>
  <si>
    <t>010/2015</t>
  </si>
  <si>
    <t xml:space="preserve"> ENE 12-2015</t>
  </si>
  <si>
    <t>TIIE + 4.30%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</si>
  <si>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</si>
  <si>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</si>
  <si>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</si>
  <si>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</si>
  <si>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</si>
  <si>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</si>
  <si>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</si>
  <si>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</si>
  <si>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</si>
  <si>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</si>
  <si>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</si>
  <si>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</si>
  <si>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SEP 13-2011</t>
  </si>
  <si>
    <t>477/2011</t>
  </si>
  <si>
    <t>071/2011</t>
  </si>
  <si>
    <t>AGO 04-2011</t>
  </si>
  <si>
    <t>TIIE + 3.18%</t>
  </si>
  <si>
    <t xml:space="preserve"> OCT-2016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</si>
  <si>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</si>
  <si>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</si>
  <si>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</si>
  <si>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</si>
  <si>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</si>
  <si>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</si>
  <si>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</si>
  <si>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</si>
  <si>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</si>
  <si>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</si>
  <si>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</si>
  <si>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</si>
  <si>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</si>
  <si>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</si>
  <si>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</si>
  <si>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</si>
  <si>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</si>
  <si>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</si>
  <si>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</si>
  <si>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 xml:space="preserve"> ENE-2021</t>
  </si>
  <si>
    <t>NOV 26- 2013</t>
  </si>
  <si>
    <t>P14-1213187</t>
  </si>
  <si>
    <t>048/2013</t>
  </si>
  <si>
    <t>JUL 02-2013</t>
  </si>
  <si>
    <t>TIIE + 2.576%</t>
  </si>
  <si>
    <t xml:space="preserve"> DIC-2016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</si>
  <si>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</si>
  <si>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</si>
  <si>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</si>
  <si>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</si>
  <si>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</si>
  <si>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</si>
  <si>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>FEB 25-2011</t>
  </si>
  <si>
    <t>108/2011</t>
  </si>
  <si>
    <t>020/2011</t>
  </si>
  <si>
    <t>OCT 08-2010</t>
  </si>
  <si>
    <t>TIIE + 2.49%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</si>
  <si>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</si>
  <si>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</si>
  <si>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</si>
  <si>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</si>
  <si>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</si>
  <si>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</si>
  <si>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</si>
  <si>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</si>
  <si>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</si>
  <si>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</si>
  <si>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</si>
  <si>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</si>
  <si>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</si>
  <si>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</si>
  <si>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</si>
  <si>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</si>
  <si>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</si>
  <si>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</si>
  <si>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</si>
  <si>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</si>
  <si>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</si>
  <si>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</si>
  <si>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</si>
  <si>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</si>
  <si>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</si>
  <si>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</si>
  <si>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</si>
  <si>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</si>
  <si>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</si>
  <si>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</si>
  <si>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</si>
  <si>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</si>
  <si>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</si>
  <si>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</si>
  <si>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</si>
  <si>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</si>
  <si>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</si>
  <si>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</si>
  <si>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</si>
  <si>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</si>
  <si>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</si>
  <si>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018/2015</t>
  </si>
  <si>
    <t xml:space="preserve"> ABR 15-2015</t>
  </si>
  <si>
    <t>TIIE + 2.73%</t>
  </si>
  <si>
    <t>San Gabriel</t>
  </si>
  <si>
    <t>NOV 22-2010</t>
  </si>
  <si>
    <t>442/2010</t>
  </si>
  <si>
    <t>048/2010</t>
  </si>
  <si>
    <t>OCT 04-2010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</si>
  <si>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</si>
  <si>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</si>
  <si>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</si>
  <si>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</si>
  <si>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</si>
  <si>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</si>
  <si>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 xml:space="preserve"> ABR 27-2015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</si>
  <si>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</si>
  <si>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</si>
  <si>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</si>
  <si>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</si>
  <si>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</si>
  <si>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</si>
  <si>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</si>
  <si>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</si>
  <si>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 xml:space="preserve"> JUN-2019</t>
  </si>
  <si>
    <t xml:space="preserve">P14-0812116 </t>
  </si>
  <si>
    <t>019/2012</t>
  </si>
  <si>
    <t>MAR 22-2012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</si>
  <si>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</si>
  <si>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</si>
  <si>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</si>
  <si>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</si>
  <si>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</si>
  <si>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</si>
  <si>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</si>
  <si>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</si>
  <si>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</si>
  <si>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</si>
  <si>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</si>
  <si>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 xml:space="preserve"> DIC-2028</t>
  </si>
  <si>
    <t>035/2015</t>
  </si>
  <si>
    <t xml:space="preserve"> MAY 20-2015</t>
  </si>
  <si>
    <t>TIIE + 3.50%</t>
  </si>
  <si>
    <t>San Marcos</t>
  </si>
  <si>
    <t xml:space="preserve"> MAY 11-2015</t>
  </si>
  <si>
    <t>014/2015</t>
  </si>
  <si>
    <t xml:space="preserve"> MAR 03-2015</t>
  </si>
  <si>
    <t>TIIE + 3.25%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</si>
  <si>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</si>
  <si>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</si>
  <si>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</si>
  <si>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</si>
  <si>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</si>
  <si>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</si>
  <si>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</si>
  <si>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</si>
  <si>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</si>
  <si>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</si>
  <si>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</si>
  <si>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</si>
  <si>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</si>
  <si>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</si>
  <si>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</si>
  <si>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</si>
  <si>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</si>
  <si>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</si>
  <si>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</si>
  <si>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</si>
  <si>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</si>
  <si>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</si>
  <si>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</si>
  <si>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</si>
  <si>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</si>
  <si>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</si>
  <si>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</si>
  <si>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</si>
  <si>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</si>
  <si>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</si>
  <si>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</si>
  <si>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</si>
  <si>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</si>
  <si>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</si>
  <si>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</si>
  <si>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</si>
  <si>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</si>
  <si>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JUN 13-2014</t>
  </si>
  <si>
    <t>P14-0814121</t>
  </si>
  <si>
    <t>016/2014</t>
  </si>
  <si>
    <t>DIC 31-2013</t>
  </si>
  <si>
    <t>TIIE + 2.63%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</si>
  <si>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</si>
  <si>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</si>
  <si>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</si>
  <si>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</si>
  <si>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</si>
  <si>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</si>
  <si>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</si>
  <si>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</si>
  <si>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</si>
  <si>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</si>
  <si>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</si>
  <si>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JUL 08-2013</t>
  </si>
  <si>
    <t>P14-0813097</t>
  </si>
  <si>
    <t>026/2013</t>
  </si>
  <si>
    <t>MAR 19-2013</t>
  </si>
  <si>
    <t>TIIE + 3.23%</t>
  </si>
  <si>
    <t xml:space="preserve"> AGO-2023</t>
  </si>
  <si>
    <t>Talpa de Allende</t>
  </si>
  <si>
    <t>P14-09313109</t>
  </si>
  <si>
    <t>031/2013</t>
  </si>
  <si>
    <t>ABR  25-2013</t>
  </si>
  <si>
    <t>TIIE + 2.66%</t>
  </si>
  <si>
    <t>DIC 30-2013</t>
  </si>
  <si>
    <t>334/2013</t>
  </si>
  <si>
    <t>003/2014</t>
  </si>
  <si>
    <t>ENE 17-2014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</si>
  <si>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</si>
  <si>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</si>
  <si>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</si>
  <si>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</si>
  <si>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</si>
  <si>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</si>
  <si>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OCT 20-2014</t>
  </si>
  <si>
    <t>P14-1114164</t>
  </si>
  <si>
    <t>029/2014</t>
  </si>
  <si>
    <t xml:space="preserve">  JUL 31-2014</t>
  </si>
  <si>
    <t>TIIE + 2.44%</t>
  </si>
  <si>
    <t>Tapalpa</t>
  </si>
  <si>
    <t>JUN 12-2014</t>
  </si>
  <si>
    <t>P14-0814123</t>
  </si>
  <si>
    <t>019/2014</t>
  </si>
  <si>
    <t>ENE 10-2014</t>
  </si>
  <si>
    <t xml:space="preserve"> MAY 22-2015</t>
  </si>
  <si>
    <t>022/2015</t>
  </si>
  <si>
    <t xml:space="preserve"> MAR 23-2015 y JUN 13-2015</t>
  </si>
  <si>
    <t>TIIE + 3.41%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</si>
  <si>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</si>
  <si>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</si>
  <si>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</si>
  <si>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</si>
  <si>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</si>
  <si>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</si>
  <si>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</si>
  <si>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</si>
  <si>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</si>
  <si>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</si>
  <si>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TIIE + 2.992%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</si>
  <si>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</si>
  <si>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</si>
  <si>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</si>
  <si>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</si>
  <si>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</si>
  <si>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</si>
  <si>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</si>
  <si>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</si>
  <si>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</si>
  <si>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</si>
  <si>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</si>
  <si>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P14-0212012</t>
  </si>
  <si>
    <t>002/2012</t>
  </si>
  <si>
    <t>JUL 06-2011</t>
  </si>
  <si>
    <t>TIIE + 3.28%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</si>
  <si>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</si>
  <si>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</si>
  <si>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</si>
  <si>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</si>
  <si>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</si>
  <si>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</si>
  <si>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</si>
  <si>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 xml:space="preserve"> JUN-2029</t>
  </si>
  <si>
    <t>Tepatitlán de Morelos</t>
  </si>
  <si>
    <t>MAR 18-2015</t>
  </si>
  <si>
    <t>008/2015</t>
  </si>
  <si>
    <t>NOV 28-2014 y FEB 12-2015</t>
  </si>
  <si>
    <t>TIIE + 2.40%</t>
  </si>
  <si>
    <t xml:space="preserve"> JUL 07-2015</t>
  </si>
  <si>
    <t>028/2015</t>
  </si>
  <si>
    <t>TIIE + 2.22%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</si>
  <si>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</si>
  <si>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</si>
  <si>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</si>
  <si>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</si>
  <si>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</si>
  <si>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</si>
  <si>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</si>
  <si>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</si>
  <si>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</si>
  <si>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</si>
  <si>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</si>
  <si>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</si>
  <si>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</si>
  <si>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</si>
  <si>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</si>
  <si>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</si>
  <si>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</si>
  <si>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</si>
  <si>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</si>
  <si>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</si>
  <si>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19-2008</t>
  </si>
  <si>
    <t>150/2008</t>
  </si>
  <si>
    <t>019/2008</t>
  </si>
  <si>
    <t>FEB 28-2008 y ABR 16-2008</t>
  </si>
  <si>
    <t>TIIE + 0.61%</t>
  </si>
  <si>
    <t xml:space="preserve"> JUL-2016</t>
  </si>
  <si>
    <t>JUN 22-2010</t>
  </si>
  <si>
    <t>149/2010</t>
  </si>
  <si>
    <t>019/2010</t>
  </si>
  <si>
    <t>MAR 04-2010</t>
  </si>
  <si>
    <t>TIIE + 1.62%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</si>
  <si>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</si>
  <si>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</si>
  <si>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</si>
  <si>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</si>
  <si>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</si>
  <si>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</si>
  <si>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</si>
  <si>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</si>
  <si>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</si>
  <si>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+ 1.86%</t>
  </si>
  <si>
    <t>Tolimán</t>
  </si>
  <si>
    <t>JUN 16-2010</t>
  </si>
  <si>
    <t>176/2010</t>
  </si>
  <si>
    <t>020/2010</t>
  </si>
  <si>
    <t>ABR 14-2010</t>
  </si>
  <si>
    <t xml:space="preserve"> MAY-2016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</si>
  <si>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</si>
  <si>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</si>
  <si>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</si>
  <si>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</si>
  <si>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</si>
  <si>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</si>
  <si>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</si>
  <si>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</si>
  <si>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</si>
  <si>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</si>
  <si>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</si>
  <si>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</si>
  <si>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</si>
  <si>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</si>
  <si>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 xml:space="preserve"> JUN-2024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</si>
  <si>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</si>
  <si>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</si>
  <si>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</si>
  <si>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</si>
  <si>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</si>
  <si>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</si>
  <si>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</si>
  <si>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</si>
  <si>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Tototlan</t>
  </si>
  <si>
    <t>DIC 05- 2013</t>
  </si>
  <si>
    <t>P14-1213188</t>
  </si>
  <si>
    <t>052/2013</t>
  </si>
  <si>
    <t xml:space="preserve"> SEP 20-2013</t>
  </si>
  <si>
    <t>TIIE + 2.216%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</si>
  <si>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</si>
  <si>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</si>
  <si>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</si>
  <si>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</si>
  <si>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</si>
  <si>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</si>
  <si>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</si>
  <si>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</si>
  <si>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</si>
  <si>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</si>
  <si>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</si>
  <si>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</si>
  <si>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</si>
  <si>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009/2015</t>
  </si>
  <si>
    <t>FEB 11-2015</t>
  </si>
  <si>
    <t>TIIE + 3.11%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</si>
  <si>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</si>
  <si>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</si>
  <si>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</si>
  <si>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</si>
  <si>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</si>
  <si>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</si>
  <si>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</si>
  <si>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</si>
  <si>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</si>
  <si>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</si>
  <si>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</si>
  <si>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</si>
  <si>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</si>
  <si>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</si>
  <si>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029/2015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</si>
  <si>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</si>
  <si>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</si>
  <si>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</si>
  <si>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</si>
  <si>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</si>
  <si>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</si>
  <si>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</si>
  <si>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</si>
  <si>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</si>
  <si>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</si>
  <si>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</si>
  <si>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</si>
  <si>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</si>
  <si>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</si>
  <si>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</si>
  <si>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</si>
  <si>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</si>
  <si>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</si>
  <si>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</si>
  <si>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</si>
  <si>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</si>
  <si>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</si>
  <si>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</si>
  <si>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</si>
  <si>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DIC 02-2010</t>
  </si>
  <si>
    <t>056/2011</t>
  </si>
  <si>
    <t>005/2011</t>
  </si>
  <si>
    <t>ABR 23-2010</t>
  </si>
  <si>
    <t>Zapotlán el Grande</t>
  </si>
  <si>
    <t>NOV 21-2007</t>
  </si>
  <si>
    <t>302/2007</t>
  </si>
  <si>
    <t>039/2007</t>
  </si>
  <si>
    <t>OCT 10-2007</t>
  </si>
  <si>
    <t xml:space="preserve"> NOV-2022</t>
  </si>
  <si>
    <t>MAR 27-2014</t>
  </si>
  <si>
    <t>P14-051074</t>
  </si>
  <si>
    <t>011/2014</t>
  </si>
  <si>
    <t>ENE 24-2014</t>
  </si>
  <si>
    <t>TIIE + 2.06%</t>
  </si>
  <si>
    <t>MAR 04-2015</t>
  </si>
  <si>
    <t>006/2015</t>
  </si>
  <si>
    <t xml:space="preserve"> DIC 15-2014</t>
  </si>
  <si>
    <t>TIIE + 2.51%</t>
  </si>
  <si>
    <t xml:space="preserve">Zapotiltic </t>
  </si>
  <si>
    <t xml:space="preserve"> NOV 14-2013</t>
  </si>
  <si>
    <t>P14-1213190</t>
  </si>
  <si>
    <t>053/2013</t>
  </si>
  <si>
    <t xml:space="preserve"> JUN 20-2013</t>
  </si>
  <si>
    <t>Zapotlanejo</t>
  </si>
  <si>
    <t>DIC 04-2014</t>
  </si>
  <si>
    <t>P14-0115003</t>
  </si>
  <si>
    <t>039/2014</t>
  </si>
  <si>
    <t>JUN 30-2014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</si>
  <si>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</si>
  <si>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</si>
  <si>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</si>
  <si>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</si>
  <si>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</si>
  <si>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</si>
  <si>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</si>
  <si>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</si>
  <si>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</si>
  <si>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</si>
  <si>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</si>
  <si>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</si>
  <si>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</si>
  <si>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</si>
  <si>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</si>
  <si>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</si>
  <si>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</si>
  <si>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</si>
  <si>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</si>
  <si>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</si>
  <si>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</si>
  <si>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Pihuamo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</si>
  <si>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</si>
  <si>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</si>
  <si>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</si>
  <si>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</si>
  <si>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</si>
  <si>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</si>
  <si>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</si>
  <si>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</si>
  <si>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</si>
  <si>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</si>
  <si>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</si>
  <si>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</si>
  <si>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</si>
  <si>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</si>
  <si>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</si>
  <si>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</si>
  <si>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</si>
  <si>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</si>
  <si>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</si>
  <si>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</si>
  <si>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</si>
  <si>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</si>
  <si>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</si>
  <si>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</si>
  <si>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</si>
  <si>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</si>
  <si>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</si>
  <si>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</si>
  <si>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</si>
  <si>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</si>
  <si>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>X  Organismos Sin Aval con la Banca de Desarrollo</t>
  </si>
  <si>
    <t>Sistema de  Agua Potable Chapala</t>
  </si>
  <si>
    <t>FEB 15-2008</t>
  </si>
  <si>
    <t>018/2008</t>
  </si>
  <si>
    <t>008/2008</t>
  </si>
  <si>
    <t>SEP 28-2007</t>
  </si>
  <si>
    <t>TIIE + 2.02%</t>
  </si>
  <si>
    <t xml:space="preserve"> MAR-2017</t>
  </si>
  <si>
    <t>MAR 03-2011</t>
  </si>
  <si>
    <t>011/2011</t>
  </si>
  <si>
    <t>SEP 26-2010</t>
  </si>
  <si>
    <t>TIIE + 2.91%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</si>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</sst>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4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sz val="8"/>
      <color rgb="FF7030A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sz val="10"/>
      <color rgb="FFFF000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7030A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10"/>
      <color rgb="FFC00000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" fontId="6" fillId="0" borderId="0" applyFont="0" applyFill="0" applyBorder="0" applyAlignment="0" applyProtection="0"/>
    <xf numFmtId="40" fontId="6" fillId="0" borderId="0" applyFont="0" applyFill="0" applyBorder="0" applyAlignment="0" applyProtection="0"/>
  </cellStyleXfs>
  <cellXfs count="207">
    <xf numFmtId="0" fontId="0" fillId="0" borderId="0" xfId="0"/>
    <xf numFmtId="0" fontId="2" fillId="2" borderId="0" xfId="1" applyFont="1" applyFill="1"/>
    <xf numFmtId="43" fontId="2" fillId="2" borderId="0" xfId="2" applyFont="1" applyFill="1"/>
    <xf numFmtId="4" fontId="2" fillId="2" borderId="0" xfId="1" applyNumberFormat="1" applyFont="1" applyFill="1"/>
    <xf numFmtId="0" fontId="2" fillId="2" borderId="0" xfId="1" applyFont="1" applyFill="1" applyAlignment="1">
      <alignment horizontal="center"/>
    </xf>
    <xf numFmtId="0" fontId="3" fillId="3" borderId="0" xfId="1" applyFont="1" applyFill="1"/>
    <xf numFmtId="0" fontId="4" fillId="4" borderId="0" xfId="1" applyFont="1" applyFill="1" applyBorder="1" applyAlignment="1">
      <alignment horizontal="center" vertical="center"/>
    </xf>
    <xf numFmtId="0" fontId="4" fillId="5" borderId="0" xfId="1" applyFont="1" applyFill="1" applyBorder="1" applyAlignment="1">
      <alignment horizontal="center" vertical="center"/>
    </xf>
    <xf numFmtId="43" fontId="3" fillId="3" borderId="0" xfId="1" applyNumberFormat="1" applyFont="1" applyFill="1"/>
    <xf numFmtId="15" fontId="4" fillId="5" borderId="0" xfId="1" applyNumberFormat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4" fontId="5" fillId="2" borderId="0" xfId="3" applyNumberFormat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vertical="center"/>
    </xf>
    <xf numFmtId="0" fontId="8" fillId="2" borderId="0" xfId="1" applyFont="1" applyFill="1" applyBorder="1" applyAlignment="1">
      <alignment horizontal="center" vertical="center"/>
    </xf>
    <xf numFmtId="0" fontId="4" fillId="5" borderId="0" xfId="1" applyFont="1" applyFill="1" applyBorder="1" applyAlignment="1">
      <alignment horizontal="center" vertical="center"/>
    </xf>
    <xf numFmtId="4" fontId="4" fillId="5" borderId="0" xfId="3" applyNumberFormat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vertical="center"/>
    </xf>
    <xf numFmtId="0" fontId="9" fillId="2" borderId="0" xfId="1" applyFont="1" applyFill="1" applyBorder="1" applyAlignment="1">
      <alignment vertical="center"/>
    </xf>
    <xf numFmtId="0" fontId="9" fillId="2" borderId="0" xfId="1" applyFont="1" applyFill="1" applyBorder="1" applyAlignment="1">
      <alignment horizontal="center" vertical="center"/>
    </xf>
    <xf numFmtId="3" fontId="9" fillId="2" borderId="0" xfId="3" applyNumberFormat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vertical="center"/>
    </xf>
    <xf numFmtId="3" fontId="10" fillId="2" borderId="0" xfId="3" applyNumberFormat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7" fillId="2" borderId="0" xfId="1" quotePrefix="1" applyFont="1" applyFill="1" applyBorder="1" applyAlignment="1">
      <alignment vertical="center"/>
    </xf>
    <xf numFmtId="4" fontId="7" fillId="2" borderId="0" xfId="3" applyNumberFormat="1" applyFont="1" applyFill="1" applyBorder="1" applyAlignment="1">
      <alignment horizontal="center" vertical="center"/>
    </xf>
    <xf numFmtId="4" fontId="2" fillId="2" borderId="0" xfId="1" applyNumberFormat="1" applyFont="1" applyFill="1" applyBorder="1" applyAlignment="1">
      <alignment vertical="center"/>
    </xf>
    <xf numFmtId="0" fontId="7" fillId="2" borderId="0" xfId="1" applyFont="1" applyFill="1" applyBorder="1" applyAlignment="1">
      <alignment horizontal="left" vertical="center"/>
    </xf>
    <xf numFmtId="3" fontId="5" fillId="2" borderId="0" xfId="3" applyNumberFormat="1" applyFont="1" applyFill="1" applyBorder="1" applyAlignment="1">
      <alignment vertical="center"/>
    </xf>
    <xf numFmtId="4" fontId="5" fillId="2" borderId="0" xfId="3" applyNumberFormat="1" applyFont="1" applyFill="1" applyBorder="1" applyAlignment="1">
      <alignment horizontal="center" vertical="center"/>
    </xf>
    <xf numFmtId="0" fontId="4" fillId="6" borderId="0" xfId="1" applyFont="1" applyFill="1" applyBorder="1" applyAlignment="1">
      <alignment horizontal="left" vertical="center"/>
    </xf>
    <xf numFmtId="4" fontId="4" fillId="7" borderId="0" xfId="1" applyNumberFormat="1" applyFont="1" applyFill="1" applyBorder="1" applyAlignment="1">
      <alignment horizontal="center" vertical="center"/>
    </xf>
    <xf numFmtId="4" fontId="4" fillId="6" borderId="0" xfId="3" applyNumberFormat="1" applyFont="1" applyFill="1" applyBorder="1" applyAlignment="1">
      <alignment horizontal="center" vertical="center"/>
    </xf>
    <xf numFmtId="4" fontId="4" fillId="6" borderId="0" xfId="4" applyNumberFormat="1" applyFont="1" applyFill="1" applyBorder="1" applyAlignment="1">
      <alignment horizontal="center" vertical="center"/>
    </xf>
    <xf numFmtId="0" fontId="2" fillId="2" borderId="0" xfId="1" applyFont="1" applyFill="1" applyAlignment="1">
      <alignment vertical="center"/>
    </xf>
    <xf numFmtId="4" fontId="2" fillId="2" borderId="0" xfId="1" applyNumberFormat="1" applyFont="1" applyFill="1" applyAlignment="1">
      <alignment horizontal="center" vertical="center"/>
    </xf>
    <xf numFmtId="0" fontId="11" fillId="8" borderId="0" xfId="1" applyFont="1" applyFill="1" applyBorder="1" applyAlignment="1">
      <alignment horizontal="left" vertical="center"/>
    </xf>
    <xf numFmtId="4" fontId="12" fillId="8" borderId="0" xfId="3" applyNumberFormat="1" applyFont="1" applyFill="1" applyBorder="1" applyAlignment="1">
      <alignment horizontal="center" vertical="center"/>
    </xf>
    <xf numFmtId="0" fontId="13" fillId="9" borderId="0" xfId="1" quotePrefix="1" applyFont="1" applyFill="1" applyBorder="1" applyAlignment="1">
      <alignment horizontal="left" vertical="center"/>
    </xf>
    <xf numFmtId="0" fontId="1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Continuous" vertical="center"/>
    </xf>
    <xf numFmtId="0" fontId="15" fillId="6" borderId="0" xfId="1" applyFont="1" applyFill="1" applyBorder="1" applyAlignment="1">
      <alignment horizontal="center" vertical="center"/>
    </xf>
    <xf numFmtId="0" fontId="15" fillId="6" borderId="0" xfId="1" applyFont="1" applyFill="1" applyBorder="1" applyAlignment="1">
      <alignment horizontal="center" vertical="center" wrapText="1"/>
    </xf>
    <xf numFmtId="0" fontId="15" fillId="6" borderId="0" xfId="1" applyFont="1" applyFill="1" applyBorder="1" applyAlignment="1">
      <alignment horizontal="center" vertical="center" wrapText="1"/>
    </xf>
    <xf numFmtId="0" fontId="14" fillId="2" borderId="0" xfId="1" applyFont="1" applyFill="1" applyBorder="1" applyAlignment="1">
      <alignment horizontal="center" vertical="center"/>
    </xf>
    <xf numFmtId="0" fontId="4" fillId="5" borderId="0" xfId="1" applyFont="1" applyFill="1" applyBorder="1" applyAlignment="1">
      <alignment horizontal="left" vertical="center"/>
    </xf>
    <xf numFmtId="0" fontId="16" fillId="2" borderId="0" xfId="1" applyFont="1" applyFill="1" applyBorder="1" applyAlignment="1">
      <alignment vertical="center"/>
    </xf>
    <xf numFmtId="0" fontId="17" fillId="2" borderId="0" xfId="1" applyFont="1" applyFill="1" applyBorder="1" applyAlignment="1">
      <alignment vertical="center"/>
    </xf>
    <xf numFmtId="0" fontId="18" fillId="2" borderId="0" xfId="1" applyFont="1" applyFill="1"/>
    <xf numFmtId="0" fontId="19" fillId="10" borderId="0" xfId="1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vertical="center"/>
    </xf>
    <xf numFmtId="0" fontId="10" fillId="2" borderId="0" xfId="1" applyFont="1" applyFill="1" applyBorder="1" applyAlignment="1">
      <alignment horizontal="left" vertical="center"/>
    </xf>
    <xf numFmtId="0" fontId="10" fillId="2" borderId="0" xfId="1" applyFont="1" applyFill="1" applyBorder="1" applyAlignment="1">
      <alignment horizontal="center" vertical="center"/>
    </xf>
    <xf numFmtId="4" fontId="10" fillId="2" borderId="0" xfId="1" applyNumberFormat="1" applyFont="1" applyFill="1" applyBorder="1" applyAlignment="1">
      <alignment horizontal="right" vertical="center"/>
    </xf>
    <xf numFmtId="17" fontId="10" fillId="2" borderId="0" xfId="1" applyNumberFormat="1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horizontal="center" vertical="center" wrapText="1"/>
    </xf>
    <xf numFmtId="0" fontId="20" fillId="2" borderId="0" xfId="1" applyFont="1" applyFill="1" applyBorder="1" applyAlignment="1">
      <alignment horizontal="center" vertical="center"/>
    </xf>
    <xf numFmtId="0" fontId="20" fillId="2" borderId="0" xfId="1" applyFont="1" applyFill="1" applyBorder="1" applyAlignment="1">
      <alignment vertical="center"/>
    </xf>
    <xf numFmtId="0" fontId="20" fillId="2" borderId="0" xfId="1" applyFont="1" applyFill="1" applyBorder="1" applyAlignment="1">
      <alignment horizontal="left" vertical="center"/>
    </xf>
    <xf numFmtId="4" fontId="20" fillId="2" borderId="0" xfId="1" applyNumberFormat="1" applyFont="1" applyFill="1" applyBorder="1" applyAlignment="1">
      <alignment vertical="center"/>
    </xf>
    <xf numFmtId="4" fontId="21" fillId="2" borderId="0" xfId="1" applyNumberFormat="1" applyFont="1" applyFill="1" applyBorder="1" applyAlignment="1">
      <alignment vertical="center"/>
    </xf>
    <xf numFmtId="3" fontId="20" fillId="2" borderId="0" xfId="3" applyNumberFormat="1" applyFont="1" applyFill="1" applyBorder="1" applyAlignment="1">
      <alignment horizontal="center" vertical="center"/>
    </xf>
    <xf numFmtId="17" fontId="20" fillId="2" borderId="0" xfId="1" applyNumberFormat="1" applyFont="1" applyFill="1" applyBorder="1" applyAlignment="1">
      <alignment horizontal="center" vertical="center"/>
    </xf>
    <xf numFmtId="0" fontId="22" fillId="6" borderId="0" xfId="1" applyFont="1" applyFill="1" applyBorder="1" applyAlignment="1">
      <alignment horizontal="left" vertical="center"/>
    </xf>
    <xf numFmtId="0" fontId="7" fillId="6" borderId="0" xfId="1" applyFont="1" applyFill="1" applyBorder="1" applyAlignment="1">
      <alignment vertical="center"/>
    </xf>
    <xf numFmtId="0" fontId="22" fillId="6" borderId="0" xfId="1" applyFont="1" applyFill="1" applyBorder="1" applyAlignment="1">
      <alignment vertical="center"/>
    </xf>
    <xf numFmtId="4" fontId="22" fillId="6" borderId="0" xfId="1" applyNumberFormat="1" applyFont="1" applyFill="1" applyBorder="1" applyAlignment="1">
      <alignment vertical="center"/>
    </xf>
    <xf numFmtId="0" fontId="23" fillId="6" borderId="0" xfId="1" applyFont="1" applyFill="1" applyBorder="1" applyAlignment="1">
      <alignment vertical="center"/>
    </xf>
    <xf numFmtId="0" fontId="20" fillId="2" borderId="0" xfId="1" applyFont="1" applyFill="1" applyAlignment="1">
      <alignment horizontal="center" vertical="center"/>
    </xf>
    <xf numFmtId="0" fontId="24" fillId="2" borderId="0" xfId="1" applyFont="1" applyFill="1" applyBorder="1" applyAlignment="1">
      <alignment vertical="center"/>
    </xf>
    <xf numFmtId="3" fontId="25" fillId="2" borderId="0" xfId="1" applyNumberFormat="1" applyFont="1" applyFill="1" applyBorder="1" applyAlignment="1">
      <alignment vertical="center"/>
    </xf>
    <xf numFmtId="0" fontId="14" fillId="2" borderId="0" xfId="1" applyFont="1" applyFill="1" applyBorder="1" applyAlignment="1">
      <alignment vertical="center"/>
    </xf>
    <xf numFmtId="0" fontId="26" fillId="2" borderId="0" xfId="1" applyFont="1" applyFill="1" applyBorder="1" applyAlignment="1">
      <alignment horizontal="center" vertical="center"/>
    </xf>
    <xf numFmtId="4" fontId="10" fillId="2" borderId="0" xfId="1" applyNumberFormat="1" applyFont="1" applyFill="1" applyBorder="1" applyAlignment="1">
      <alignment vertical="center"/>
    </xf>
    <xf numFmtId="0" fontId="27" fillId="2" borderId="0" xfId="1" applyFont="1" applyFill="1" applyBorder="1" applyAlignment="1">
      <alignment horizontal="center" vertical="center"/>
    </xf>
    <xf numFmtId="0" fontId="28" fillId="2" borderId="0" xfId="1" applyFont="1" applyFill="1" applyBorder="1" applyAlignment="1">
      <alignment horizontal="center" vertical="center"/>
    </xf>
    <xf numFmtId="0" fontId="29" fillId="2" borderId="0" xfId="1" applyFont="1" applyFill="1" applyBorder="1" applyAlignment="1">
      <alignment vertical="center"/>
    </xf>
    <xf numFmtId="0" fontId="29" fillId="2" borderId="0" xfId="1" applyFont="1" applyFill="1" applyBorder="1" applyAlignment="1">
      <alignment horizontal="left" vertical="center"/>
    </xf>
    <xf numFmtId="0" fontId="29" fillId="2" borderId="0" xfId="1" applyFont="1" applyFill="1" applyBorder="1" applyAlignment="1">
      <alignment horizontal="center" vertical="center"/>
    </xf>
    <xf numFmtId="3" fontId="29" fillId="2" borderId="0" xfId="1" applyNumberFormat="1" applyFont="1" applyFill="1" applyBorder="1" applyAlignment="1">
      <alignment vertical="center"/>
    </xf>
    <xf numFmtId="3" fontId="30" fillId="2" borderId="0" xfId="1" applyNumberFormat="1" applyFont="1" applyFill="1" applyBorder="1" applyAlignment="1">
      <alignment vertical="center"/>
    </xf>
    <xf numFmtId="3" fontId="29" fillId="2" borderId="0" xfId="3" applyNumberFormat="1" applyFont="1" applyFill="1" applyBorder="1" applyAlignment="1">
      <alignment horizontal="center" vertical="center"/>
    </xf>
    <xf numFmtId="17" fontId="29" fillId="2" borderId="0" xfId="1" applyNumberFormat="1" applyFont="1" applyFill="1" applyBorder="1" applyAlignment="1">
      <alignment horizontal="center" vertical="center"/>
    </xf>
    <xf numFmtId="0" fontId="25" fillId="2" borderId="0" xfId="1" applyFont="1" applyFill="1" applyBorder="1" applyAlignment="1">
      <alignment vertical="center"/>
    </xf>
    <xf numFmtId="0" fontId="4" fillId="11" borderId="0" xfId="1" applyFont="1" applyFill="1" applyBorder="1" applyAlignment="1">
      <alignment horizontal="left" vertical="center"/>
    </xf>
    <xf numFmtId="0" fontId="19" fillId="11" borderId="0" xfId="1" applyFont="1" applyFill="1" applyBorder="1" applyAlignment="1">
      <alignment vertical="center"/>
    </xf>
    <xf numFmtId="0" fontId="31" fillId="11" borderId="0" xfId="1" applyFont="1" applyFill="1" applyBorder="1" applyAlignment="1">
      <alignment vertical="center"/>
    </xf>
    <xf numFmtId="4" fontId="4" fillId="11" borderId="0" xfId="1" applyNumberFormat="1" applyFont="1" applyFill="1" applyBorder="1" applyAlignment="1">
      <alignment vertical="center"/>
    </xf>
    <xf numFmtId="3" fontId="31" fillId="11" borderId="0" xfId="1" applyNumberFormat="1" applyFont="1" applyFill="1" applyBorder="1" applyAlignment="1">
      <alignment vertical="center"/>
    </xf>
    <xf numFmtId="0" fontId="4" fillId="2" borderId="0" xfId="1" applyFont="1" applyFill="1" applyBorder="1" applyAlignment="1">
      <alignment horizontal="center" vertical="center"/>
    </xf>
    <xf numFmtId="0" fontId="19" fillId="2" borderId="0" xfId="1" applyFont="1" applyFill="1" applyBorder="1" applyAlignment="1">
      <alignment vertical="center"/>
    </xf>
    <xf numFmtId="0" fontId="31" fillId="2" borderId="0" xfId="1" applyFont="1" applyFill="1" applyBorder="1" applyAlignment="1">
      <alignment vertical="center"/>
    </xf>
    <xf numFmtId="4" fontId="4" fillId="2" borderId="0" xfId="1" applyNumberFormat="1" applyFont="1" applyFill="1" applyBorder="1" applyAlignment="1">
      <alignment vertical="center"/>
    </xf>
    <xf numFmtId="3" fontId="31" fillId="2" borderId="0" xfId="1" applyNumberFormat="1" applyFont="1" applyFill="1" applyBorder="1" applyAlignment="1">
      <alignment vertical="center"/>
    </xf>
    <xf numFmtId="3" fontId="10" fillId="2" borderId="0" xfId="1" applyNumberFormat="1" applyFont="1" applyFill="1" applyBorder="1" applyAlignment="1">
      <alignment horizontal="left" vertical="center"/>
    </xf>
    <xf numFmtId="0" fontId="32" fillId="2" borderId="0" xfId="1" applyFont="1" applyFill="1" applyBorder="1" applyAlignment="1">
      <alignment vertical="center"/>
    </xf>
    <xf numFmtId="4" fontId="27" fillId="2" borderId="0" xfId="1" applyNumberFormat="1" applyFont="1" applyFill="1" applyBorder="1" applyAlignment="1">
      <alignment vertical="center"/>
    </xf>
    <xf numFmtId="0" fontId="33" fillId="2" borderId="0" xfId="1" applyFont="1" applyFill="1" applyBorder="1" applyAlignment="1">
      <alignment vertical="center"/>
    </xf>
    <xf numFmtId="3" fontId="32" fillId="2" borderId="0" xfId="1" applyNumberFormat="1" applyFont="1" applyFill="1" applyBorder="1" applyAlignment="1">
      <alignment vertical="center"/>
    </xf>
    <xf numFmtId="4" fontId="34" fillId="2" borderId="0" xfId="1" applyNumberFormat="1" applyFont="1" applyFill="1" applyBorder="1" applyAlignment="1">
      <alignment vertical="center"/>
    </xf>
    <xf numFmtId="0" fontId="35" fillId="2" borderId="0" xfId="1" applyFont="1" applyFill="1" applyBorder="1" applyAlignment="1">
      <alignment horizontal="center" vertical="center"/>
    </xf>
    <xf numFmtId="0" fontId="35" fillId="2" borderId="0" xfId="1" applyFont="1" applyFill="1" applyBorder="1" applyAlignment="1">
      <alignment horizontal="left" vertical="center"/>
    </xf>
    <xf numFmtId="0" fontId="10" fillId="0" borderId="0" xfId="1" applyFont="1" applyBorder="1" applyAlignment="1">
      <alignment horizontal="center" vertical="center" wrapText="1"/>
    </xf>
    <xf numFmtId="43" fontId="18" fillId="2" borderId="0" xfId="2" applyFont="1" applyFill="1"/>
    <xf numFmtId="0" fontId="7" fillId="2" borderId="0" xfId="1" applyFont="1" applyFill="1" applyBorder="1" applyAlignment="1">
      <alignment horizontal="center" vertical="center"/>
    </xf>
    <xf numFmtId="0" fontId="36" fillId="2" borderId="0" xfId="1" applyFont="1" applyFill="1" applyBorder="1" applyAlignment="1">
      <alignment vertical="center"/>
    </xf>
    <xf numFmtId="3" fontId="32" fillId="2" borderId="0" xfId="1" applyNumberFormat="1" applyFont="1" applyFill="1" applyAlignment="1">
      <alignment vertical="center"/>
    </xf>
    <xf numFmtId="0" fontId="32" fillId="2" borderId="0" xfId="1" applyFont="1" applyFill="1" applyAlignment="1">
      <alignment vertical="center"/>
    </xf>
    <xf numFmtId="0" fontId="33" fillId="2" borderId="0" xfId="1" applyFont="1" applyFill="1" applyAlignment="1">
      <alignment vertical="center"/>
    </xf>
    <xf numFmtId="0" fontId="32" fillId="2" borderId="0" xfId="1" applyFont="1" applyFill="1" applyBorder="1" applyAlignment="1">
      <alignment horizontal="center" vertical="center"/>
    </xf>
    <xf numFmtId="0" fontId="32" fillId="2" borderId="0" xfId="1" quotePrefix="1" applyFont="1" applyFill="1" applyBorder="1" applyAlignment="1">
      <alignment horizontal="center" vertical="center"/>
    </xf>
    <xf numFmtId="0" fontId="37" fillId="2" borderId="0" xfId="1" applyFont="1" applyFill="1" applyBorder="1" applyAlignment="1">
      <alignment horizontal="center" vertical="center"/>
    </xf>
    <xf numFmtId="10" fontId="10" fillId="2" borderId="0" xfId="1" applyNumberFormat="1" applyFont="1" applyFill="1" applyBorder="1" applyAlignment="1">
      <alignment horizontal="center" vertical="center"/>
    </xf>
    <xf numFmtId="3" fontId="38" fillId="2" borderId="0" xfId="1" applyNumberFormat="1" applyFont="1" applyFill="1" applyBorder="1" applyAlignment="1">
      <alignment vertical="center"/>
    </xf>
    <xf numFmtId="10" fontId="29" fillId="2" borderId="0" xfId="1" applyNumberFormat="1" applyFont="1" applyFill="1" applyBorder="1" applyAlignment="1">
      <alignment horizontal="center" vertical="center"/>
    </xf>
    <xf numFmtId="0" fontId="22" fillId="5" borderId="0" xfId="1" applyFont="1" applyFill="1" applyBorder="1" applyAlignment="1">
      <alignment horizontal="left" vertical="center"/>
    </xf>
    <xf numFmtId="0" fontId="7" fillId="5" borderId="0" xfId="1" applyFont="1" applyFill="1" applyBorder="1" applyAlignment="1">
      <alignment vertical="center"/>
    </xf>
    <xf numFmtId="0" fontId="22" fillId="5" borderId="0" xfId="1" applyFont="1" applyFill="1" applyBorder="1" applyAlignment="1">
      <alignment vertical="center"/>
    </xf>
    <xf numFmtId="4" fontId="22" fillId="5" borderId="0" xfId="1" applyNumberFormat="1" applyFont="1" applyFill="1" applyBorder="1" applyAlignment="1">
      <alignment vertical="center"/>
    </xf>
    <xf numFmtId="0" fontId="39" fillId="2" borderId="0" xfId="1" applyFont="1" applyFill="1"/>
    <xf numFmtId="43" fontId="39" fillId="2" borderId="0" xfId="2" applyFont="1" applyFill="1"/>
    <xf numFmtId="3" fontId="24" fillId="2" borderId="0" xfId="1" applyNumberFormat="1" applyFont="1" applyFill="1" applyBorder="1" applyAlignment="1">
      <alignment vertical="center"/>
    </xf>
    <xf numFmtId="10" fontId="20" fillId="2" borderId="0" xfId="1" applyNumberFormat="1" applyFont="1" applyFill="1" applyBorder="1" applyAlignment="1">
      <alignment horizontal="center" vertical="center"/>
    </xf>
    <xf numFmtId="0" fontId="7" fillId="2" borderId="0" xfId="1" applyFont="1" applyFill="1" applyAlignment="1">
      <alignment horizontal="left" vertical="center"/>
    </xf>
    <xf numFmtId="0" fontId="40" fillId="2" borderId="0" xfId="1" applyFont="1" applyFill="1" applyAlignment="1">
      <alignment vertical="center"/>
    </xf>
    <xf numFmtId="3" fontId="40" fillId="2" borderId="0" xfId="1" applyNumberFormat="1" applyFont="1" applyFill="1" applyBorder="1" applyAlignment="1">
      <alignment vertical="center"/>
    </xf>
    <xf numFmtId="0" fontId="7" fillId="2" borderId="0" xfId="1" applyFont="1" applyFill="1" applyAlignment="1">
      <alignment horizontal="center" vertical="center"/>
    </xf>
    <xf numFmtId="0" fontId="22" fillId="12" borderId="0" xfId="1" applyFont="1" applyFill="1" applyBorder="1" applyAlignment="1">
      <alignment horizontal="left" vertical="center"/>
    </xf>
    <xf numFmtId="0" fontId="41" fillId="12" borderId="0" xfId="1" applyFont="1" applyFill="1" applyBorder="1" applyAlignment="1">
      <alignment vertical="center"/>
    </xf>
    <xf numFmtId="0" fontId="22" fillId="12" borderId="0" xfId="1" applyFont="1" applyFill="1" applyBorder="1" applyAlignment="1">
      <alignment vertical="center"/>
    </xf>
    <xf numFmtId="4" fontId="22" fillId="12" borderId="0" xfId="1" applyNumberFormat="1" applyFont="1" applyFill="1" applyBorder="1" applyAlignment="1">
      <alignment vertical="center"/>
    </xf>
    <xf numFmtId="3" fontId="22" fillId="12" borderId="0" xfId="1" applyNumberFormat="1" applyFont="1" applyFill="1" applyBorder="1" applyAlignment="1">
      <alignment vertical="center"/>
    </xf>
    <xf numFmtId="0" fontId="33" fillId="2" borderId="0" xfId="1" applyFont="1" applyFill="1" applyBorder="1" applyAlignment="1">
      <alignment horizontal="center" vertical="center"/>
    </xf>
    <xf numFmtId="0" fontId="26" fillId="2" borderId="0" xfId="1" applyFont="1" applyFill="1" applyAlignment="1">
      <alignment horizontal="center" vertical="center"/>
    </xf>
    <xf numFmtId="0" fontId="10" fillId="2" borderId="0" xfId="1" applyFont="1" applyFill="1" applyAlignment="1">
      <alignment vertical="center"/>
    </xf>
    <xf numFmtId="0" fontId="42" fillId="2" borderId="0" xfId="1" applyFont="1" applyFill="1" applyAlignment="1">
      <alignment horizontal="center" vertical="center"/>
    </xf>
    <xf numFmtId="3" fontId="20" fillId="2" borderId="0" xfId="1" applyNumberFormat="1" applyFont="1" applyFill="1" applyAlignment="1">
      <alignment horizontal="center" vertical="center"/>
    </xf>
    <xf numFmtId="0" fontId="10" fillId="2" borderId="0" xfId="1" applyFont="1" applyFill="1" applyAlignment="1">
      <alignment horizontal="center" vertical="center"/>
    </xf>
    <xf numFmtId="4" fontId="10" fillId="0" borderId="0" xfId="1" applyNumberFormat="1" applyFont="1" applyFill="1" applyBorder="1" applyAlignment="1">
      <alignment vertical="center"/>
    </xf>
    <xf numFmtId="0" fontId="14" fillId="2" borderId="0" xfId="1" applyFont="1" applyFill="1" applyAlignment="1">
      <alignment vertical="center"/>
    </xf>
    <xf numFmtId="3" fontId="14" fillId="2" borderId="0" xfId="1" applyNumberFormat="1" applyFont="1" applyFill="1" applyBorder="1" applyAlignment="1">
      <alignment vertical="center"/>
    </xf>
    <xf numFmtId="3" fontId="32" fillId="2" borderId="0" xfId="1" applyNumberFormat="1" applyFont="1" applyFill="1" applyAlignment="1">
      <alignment horizontal="center" vertical="center"/>
    </xf>
    <xf numFmtId="17" fontId="14" fillId="2" borderId="0" xfId="1" quotePrefix="1" applyNumberFormat="1" applyFont="1" applyFill="1" applyBorder="1" applyAlignment="1">
      <alignment horizontal="center" vertical="center"/>
    </xf>
    <xf numFmtId="0" fontId="26" fillId="2" borderId="0" xfId="1" applyFont="1" applyFill="1" applyBorder="1" applyAlignment="1">
      <alignment horizontal="left" vertical="center"/>
    </xf>
    <xf numFmtId="3" fontId="20" fillId="2" borderId="0" xfId="1" applyNumberFormat="1" applyFont="1" applyFill="1" applyBorder="1" applyAlignment="1">
      <alignment vertical="center"/>
    </xf>
    <xf numFmtId="3" fontId="20" fillId="2" borderId="0" xfId="1" applyNumberFormat="1" applyFont="1" applyFill="1" applyBorder="1" applyAlignment="1">
      <alignment horizontal="center" vertical="center"/>
    </xf>
    <xf numFmtId="3" fontId="33" fillId="2" borderId="0" xfId="1" applyNumberFormat="1" applyFont="1" applyFill="1" applyBorder="1" applyAlignment="1">
      <alignment horizontal="center" vertical="center"/>
    </xf>
    <xf numFmtId="17" fontId="20" fillId="2" borderId="0" xfId="1" quotePrefix="1" applyNumberFormat="1" applyFont="1" applyFill="1" applyBorder="1" applyAlignment="1">
      <alignment horizontal="center" vertical="center"/>
    </xf>
    <xf numFmtId="4" fontId="10" fillId="2" borderId="0" xfId="3" applyNumberFormat="1" applyFont="1" applyFill="1" applyBorder="1" applyAlignment="1">
      <alignment vertical="center"/>
    </xf>
    <xf numFmtId="0" fontId="41" fillId="2" borderId="0" xfId="1" applyFont="1" applyFill="1" applyAlignment="1">
      <alignment horizontal="left" vertical="center"/>
    </xf>
    <xf numFmtId="0" fontId="41" fillId="2" borderId="0" xfId="1" applyFont="1" applyFill="1" applyAlignment="1">
      <alignment vertical="center"/>
    </xf>
    <xf numFmtId="3" fontId="41" fillId="2" borderId="0" xfId="1" applyNumberFormat="1" applyFont="1" applyFill="1" applyAlignment="1">
      <alignment vertical="center"/>
    </xf>
    <xf numFmtId="0" fontId="20" fillId="2" borderId="0" xfId="1" applyFont="1" applyFill="1" applyAlignment="1">
      <alignment horizontal="left" vertical="center"/>
    </xf>
    <xf numFmtId="0" fontId="43" fillId="11" borderId="0" xfId="1" applyFont="1" applyFill="1" applyBorder="1" applyAlignment="1">
      <alignment vertical="center"/>
    </xf>
    <xf numFmtId="0" fontId="4" fillId="11" borderId="0" xfId="1" applyFont="1" applyFill="1" applyBorder="1" applyAlignment="1">
      <alignment vertical="center"/>
    </xf>
    <xf numFmtId="3" fontId="4" fillId="11" borderId="0" xfId="1" applyNumberFormat="1" applyFont="1" applyFill="1" applyBorder="1" applyAlignment="1">
      <alignment vertical="center"/>
    </xf>
    <xf numFmtId="0" fontId="44" fillId="2" borderId="0" xfId="1" applyFont="1" applyFill="1"/>
    <xf numFmtId="43" fontId="44" fillId="2" borderId="0" xfId="2" applyFont="1" applyFill="1"/>
    <xf numFmtId="3" fontId="2" fillId="2" borderId="0" xfId="1" applyNumberFormat="1" applyFont="1" applyFill="1" applyAlignment="1">
      <alignment vertical="center"/>
    </xf>
    <xf numFmtId="0" fontId="13" fillId="2" borderId="0" xfId="1" quotePrefix="1" applyFont="1" applyFill="1" applyBorder="1" applyAlignment="1">
      <alignment horizontal="center" vertical="center"/>
    </xf>
    <xf numFmtId="0" fontId="13" fillId="2" borderId="0" xfId="1" quotePrefix="1" applyFont="1" applyFill="1" applyBorder="1" applyAlignment="1">
      <alignment horizontal="left" vertical="center"/>
    </xf>
    <xf numFmtId="0" fontId="45" fillId="2" borderId="0" xfId="1" applyFont="1" applyFill="1" applyBorder="1" applyAlignment="1">
      <alignment horizontal="center" vertical="center"/>
    </xf>
    <xf numFmtId="0" fontId="45" fillId="2" borderId="0" xfId="1" applyFont="1" applyFill="1" applyBorder="1" applyAlignment="1">
      <alignment horizontal="center" vertical="center" wrapText="1"/>
    </xf>
    <xf numFmtId="0" fontId="26" fillId="2" borderId="0" xfId="1" applyFont="1" applyFill="1" applyAlignment="1">
      <alignment vertical="center"/>
    </xf>
    <xf numFmtId="3" fontId="10" fillId="2" borderId="0" xfId="1" applyNumberFormat="1" applyFont="1" applyFill="1" applyAlignment="1">
      <alignment vertical="center"/>
    </xf>
    <xf numFmtId="3" fontId="20" fillId="2" borderId="0" xfId="1" applyNumberFormat="1" applyFont="1" applyFill="1" applyAlignment="1">
      <alignment vertical="center"/>
    </xf>
    <xf numFmtId="3" fontId="10" fillId="2" borderId="0" xfId="1" applyNumberFormat="1" applyFont="1" applyFill="1" applyBorder="1" applyAlignment="1">
      <alignment horizontal="center" vertical="center"/>
    </xf>
    <xf numFmtId="3" fontId="10" fillId="2" borderId="0" xfId="1" applyNumberFormat="1" applyFont="1" applyFill="1" applyBorder="1" applyAlignment="1">
      <alignment horizontal="center" vertical="center" wrapText="1"/>
    </xf>
    <xf numFmtId="0" fontId="23" fillId="2" borderId="0" xfId="1" applyFont="1" applyFill="1" applyBorder="1" applyAlignment="1">
      <alignment horizontal="left" vertical="center"/>
    </xf>
    <xf numFmtId="0" fontId="23" fillId="2" borderId="0" xfId="1" applyFont="1" applyFill="1" applyBorder="1" applyAlignment="1">
      <alignment vertical="center"/>
    </xf>
    <xf numFmtId="4" fontId="23" fillId="2" borderId="0" xfId="1" applyNumberFormat="1" applyFont="1" applyFill="1" applyBorder="1" applyAlignment="1">
      <alignment vertical="center"/>
    </xf>
    <xf numFmtId="3" fontId="10" fillId="2" borderId="0" xfId="1" applyNumberFormat="1" applyFont="1" applyFill="1" applyAlignment="1">
      <alignment horizontal="left" vertical="center"/>
    </xf>
    <xf numFmtId="0" fontId="8" fillId="2" borderId="0" xfId="1" applyFont="1" applyFill="1" applyBorder="1" applyAlignment="1">
      <alignment vertical="center"/>
    </xf>
    <xf numFmtId="0" fontId="10" fillId="2" borderId="0" xfId="1" applyFont="1" applyFill="1" applyAlignment="1">
      <alignment horizontal="left" vertical="center"/>
    </xf>
    <xf numFmtId="0" fontId="25" fillId="2" borderId="0" xfId="1" applyFont="1" applyFill="1" applyBorder="1" applyAlignment="1">
      <alignment horizontal="center" vertical="center"/>
    </xf>
    <xf numFmtId="4" fontId="18" fillId="2" borderId="0" xfId="1" applyNumberFormat="1" applyFont="1" applyFill="1"/>
    <xf numFmtId="0" fontId="10" fillId="2" borderId="0" xfId="1" quotePrefix="1" applyFont="1" applyFill="1" applyBorder="1" applyAlignment="1">
      <alignment horizontal="center" vertical="center"/>
    </xf>
    <xf numFmtId="4" fontId="10" fillId="2" borderId="0" xfId="3" applyFont="1" applyFill="1" applyBorder="1" applyAlignment="1">
      <alignment vertical="center"/>
    </xf>
    <xf numFmtId="0" fontId="18" fillId="2" borderId="0" xfId="1" applyFont="1" applyFill="1" applyBorder="1" applyAlignment="1">
      <alignment horizontal="center" vertical="center"/>
    </xf>
    <xf numFmtId="17" fontId="10" fillId="2" borderId="0" xfId="1" quotePrefix="1" applyNumberFormat="1" applyFont="1" applyFill="1" applyBorder="1" applyAlignment="1">
      <alignment horizontal="center" vertical="center"/>
    </xf>
    <xf numFmtId="4" fontId="10" fillId="2" borderId="0" xfId="3" applyFont="1" applyFill="1" applyBorder="1" applyAlignment="1">
      <alignment horizontal="right" vertical="center"/>
    </xf>
    <xf numFmtId="0" fontId="22" fillId="5" borderId="1" xfId="1" applyFont="1" applyFill="1" applyBorder="1" applyAlignment="1">
      <alignment horizontal="left" vertical="center"/>
    </xf>
    <xf numFmtId="0" fontId="7" fillId="5" borderId="1" xfId="1" applyFont="1" applyFill="1" applyBorder="1" applyAlignment="1">
      <alignment vertical="center"/>
    </xf>
    <xf numFmtId="0" fontId="22" fillId="5" borderId="1" xfId="1" applyFont="1" applyFill="1" applyBorder="1" applyAlignment="1">
      <alignment vertical="center"/>
    </xf>
    <xf numFmtId="4" fontId="22" fillId="5" borderId="1" xfId="1" applyNumberFormat="1" applyFont="1" applyFill="1" applyBorder="1" applyAlignment="1">
      <alignment vertical="center"/>
    </xf>
    <xf numFmtId="0" fontId="22" fillId="5" borderId="2" xfId="1" applyFont="1" applyFill="1" applyBorder="1" applyAlignment="1">
      <alignment vertical="center"/>
    </xf>
    <xf numFmtId="0" fontId="22" fillId="5" borderId="3" xfId="1" applyFont="1" applyFill="1" applyBorder="1" applyAlignment="1">
      <alignment vertical="center"/>
    </xf>
    <xf numFmtId="0" fontId="22" fillId="5" borderId="4" xfId="1" applyFont="1" applyFill="1" applyBorder="1" applyAlignment="1">
      <alignment vertical="center"/>
    </xf>
    <xf numFmtId="0" fontId="24" fillId="2" borderId="0" xfId="1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29" fillId="2" borderId="0" xfId="1" applyFont="1" applyFill="1" applyAlignment="1">
      <alignment vertical="center"/>
    </xf>
    <xf numFmtId="0" fontId="15" fillId="12" borderId="0" xfId="1" applyFont="1" applyFill="1" applyBorder="1" applyAlignment="1">
      <alignment horizontal="center" vertical="center"/>
    </xf>
    <xf numFmtId="0" fontId="15" fillId="12" borderId="0" xfId="1" applyFont="1" applyFill="1" applyBorder="1" applyAlignment="1">
      <alignment horizontal="center" vertical="center"/>
    </xf>
    <xf numFmtId="0" fontId="15" fillId="12" borderId="0" xfId="1" applyFont="1" applyFill="1" applyBorder="1" applyAlignment="1">
      <alignment horizontal="center" vertical="center" wrapText="1"/>
    </xf>
    <xf numFmtId="17" fontId="10" fillId="2" borderId="0" xfId="1" applyNumberFormat="1" applyFont="1" applyFill="1" applyBorder="1" applyAlignment="1">
      <alignment horizontal="center" vertical="center" wrapText="1"/>
    </xf>
    <xf numFmtId="4" fontId="29" fillId="2" borderId="0" xfId="1" applyNumberFormat="1" applyFont="1" applyFill="1" applyBorder="1" applyAlignment="1">
      <alignment vertical="center"/>
    </xf>
    <xf numFmtId="3" fontId="10" fillId="2" borderId="0" xfId="3" applyNumberFormat="1" applyFont="1" applyFill="1" applyBorder="1" applyAlignment="1">
      <alignment vertical="center"/>
    </xf>
    <xf numFmtId="3" fontId="29" fillId="2" borderId="0" xfId="3" applyNumberFormat="1" applyFont="1" applyFill="1" applyBorder="1" applyAlignment="1">
      <alignment vertical="center"/>
    </xf>
    <xf numFmtId="3" fontId="38" fillId="2" borderId="0" xfId="3" applyNumberFormat="1" applyFont="1" applyFill="1" applyBorder="1" applyAlignment="1">
      <alignment vertical="center"/>
    </xf>
    <xf numFmtId="3" fontId="19" fillId="2" borderId="0" xfId="1" applyNumberFormat="1" applyFont="1" applyFill="1" applyBorder="1" applyAlignment="1">
      <alignment vertical="center"/>
    </xf>
    <xf numFmtId="0" fontId="46" fillId="2" borderId="0" xfId="1" applyFont="1" applyFill="1" applyBorder="1" applyAlignment="1">
      <alignment vertical="center"/>
    </xf>
    <xf numFmtId="0" fontId="12" fillId="13" borderId="0" xfId="1" applyFont="1" applyFill="1" applyBorder="1" applyAlignment="1">
      <alignment horizontal="left" vertical="center"/>
    </xf>
    <xf numFmtId="0" fontId="47" fillId="13" borderId="0" xfId="1" applyFont="1" applyFill="1" applyBorder="1" applyAlignment="1">
      <alignment vertical="center"/>
    </xf>
    <xf numFmtId="0" fontId="12" fillId="13" borderId="0" xfId="1" applyFont="1" applyFill="1" applyBorder="1" applyAlignment="1">
      <alignment vertical="center"/>
    </xf>
    <xf numFmtId="4" fontId="12" fillId="13" borderId="0" xfId="1" applyNumberFormat="1" applyFont="1" applyFill="1" applyBorder="1" applyAlignment="1">
      <alignment vertical="center"/>
    </xf>
    <xf numFmtId="3" fontId="12" fillId="13" borderId="0" xfId="1" applyNumberFormat="1" applyFont="1" applyFill="1" applyBorder="1" applyAlignment="1">
      <alignment vertical="center"/>
    </xf>
    <xf numFmtId="0" fontId="48" fillId="2" borderId="0" xfId="1" applyFont="1" applyFill="1"/>
    <xf numFmtId="43" fontId="48" fillId="2" borderId="0" xfId="2" applyFont="1" applyFill="1"/>
  </cellXfs>
  <cellStyles count="5">
    <cellStyle name="Millares 2" xfId="2"/>
    <cellStyle name="Millares 2 2" xfId="3"/>
    <cellStyle name="Millares_DERESU" xfId="4"/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 rot="16200000">
          <a:off x="10304907" y="-6973425"/>
          <a:ext cx="703512" cy="155965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160157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88" y="665389"/>
          <a:ext cx="1" cy="688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7625916" y="538843"/>
          <a:ext cx="72358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122058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65390"/>
          <a:ext cx="1" cy="650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83957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9" y="665389"/>
          <a:ext cx="1" cy="61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8</xdr:row>
      <xdr:rowOff>41093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90" y="665388"/>
          <a:ext cx="1" cy="56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7</xdr:row>
      <xdr:rowOff>155394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3807" y="655864"/>
          <a:ext cx="1" cy="528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7</xdr:row>
      <xdr:rowOff>119675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50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7</xdr:row>
      <xdr:rowOff>91100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473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7</xdr:row>
      <xdr:rowOff>62526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60951" y="651102"/>
          <a:ext cx="1" cy="44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33951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11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5375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382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2200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379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11906</xdr:colOff>
      <xdr:row>0</xdr:row>
      <xdr:rowOff>23812</xdr:rowOff>
    </xdr:from>
    <xdr:to>
      <xdr:col>3</xdr:col>
      <xdr:colOff>3195979</xdr:colOff>
      <xdr:row>3</xdr:row>
      <xdr:rowOff>109647</xdr:rowOff>
    </xdr:to>
    <xdr:pic>
      <xdr:nvPicPr>
        <xdr:cNvPr id="15" name="Picture 4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856706" y="23812"/>
          <a:ext cx="3184073" cy="45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2244839</xdr:colOff>
      <xdr:row>6</xdr:row>
      <xdr:rowOff>150632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933451" cy="363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394268</xdr:colOff>
      <xdr:row>3</xdr:row>
      <xdr:rowOff>124844</xdr:rowOff>
    </xdr:from>
    <xdr:to>
      <xdr:col>3</xdr:col>
      <xdr:colOff>964408</xdr:colOff>
      <xdr:row>7</xdr:row>
      <xdr:rowOff>73585</xdr:rowOff>
    </xdr:to>
    <xdr:pic>
      <xdr:nvPicPr>
        <xdr:cNvPr id="17" name="Picture 5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3239068" y="493144"/>
          <a:ext cx="570140" cy="60914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18" name="20 Conector recto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CxnSpPr/>
      </xdr:nvCxnSpPr>
      <xdr:spPr>
        <a:xfrm>
          <a:off x="3987461" y="538162"/>
          <a:ext cx="0" cy="521493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4"/>
  <sheetViews>
    <sheetView tabSelected="1" topLeftCell="A21" zoomScale="80" zoomScaleNormal="80" zoomScaleSheetLayoutView="40" zoomScalePageLayoutView="80" workbookViewId="0">
      <selection activeCell="G51" sqref="G51"/>
    </sheetView>
  </sheetViews>
  <sheetFormatPr baseColWidth="10" defaultRowHeight="13" x14ac:dyDescent="0"/>
  <cols>
    <col min="1" max="1" width="1.1640625" style="1" customWidth="1"/>
    <col min="2" max="2" width="4.5" style="4" customWidth="1"/>
    <col min="3" max="3" width="31.6640625" style="1" customWidth="1"/>
    <col min="4" max="4" width="59.33203125" style="1" customWidth="1"/>
    <col min="5" max="5" width="15.6640625" style="1" customWidth="1"/>
    <col min="6" max="7" width="27.5" style="1" customWidth="1"/>
    <col min="8" max="10" width="15.6640625" style="1" customWidth="1"/>
    <col min="11" max="11" width="27.5" style="1" customWidth="1"/>
    <col min="12" max="12" width="24.5" style="1" customWidth="1"/>
    <col min="13" max="13" width="15.6640625" style="1" customWidth="1"/>
    <col min="14" max="14" width="11.6640625" style="1" bestFit="1" customWidth="1"/>
    <col min="15" max="15" width="20" style="1" bestFit="1" customWidth="1"/>
    <col min="16" max="16" width="16.6640625" style="1" bestFit="1" customWidth="1"/>
    <col min="17" max="19" width="10.83203125" style="1"/>
    <col min="20" max="20" width="21.33203125" style="2" bestFit="1" customWidth="1"/>
    <col min="21" max="21" width="13.5" style="1" customWidth="1"/>
    <col min="22" max="16384" width="10.83203125" style="1"/>
  </cols>
  <sheetData>
    <row r="1" spans="2:21" ht="3" customHeight="1">
      <c r="B1" s="1"/>
    </row>
    <row r="2" spans="2:21">
      <c r="B2" s="1"/>
      <c r="K2" s="3"/>
    </row>
    <row r="5" spans="2:21">
      <c r="M5" s="1" t="s">
        <v>0</v>
      </c>
    </row>
    <row r="6" spans="2:21">
      <c r="U6" s="5" t="s">
        <v>1</v>
      </c>
    </row>
    <row r="7" spans="2:21">
      <c r="M7" s="1" t="s">
        <v>2</v>
      </c>
      <c r="T7" s="2" t="s">
        <v>3</v>
      </c>
      <c r="U7" s="5"/>
    </row>
    <row r="8" spans="2:21">
      <c r="T8" s="2" t="s">
        <v>4</v>
      </c>
      <c r="U8" s="5"/>
    </row>
    <row r="9" spans="2:21" ht="26.25" customHeight="1">
      <c r="B9" s="1"/>
      <c r="D9" s="6" t="s">
        <v>2</v>
      </c>
      <c r="E9" s="6"/>
      <c r="F9" s="6"/>
      <c r="G9" s="6"/>
      <c r="H9" s="6"/>
      <c r="I9" s="6"/>
      <c r="J9" s="6"/>
      <c r="K9" s="7" t="s">
        <v>3</v>
      </c>
      <c r="M9" s="1" t="s">
        <v>5</v>
      </c>
      <c r="T9" s="2">
        <v>15871395658.95813</v>
      </c>
      <c r="U9" s="8">
        <f>+K11-T9</f>
        <v>0</v>
      </c>
    </row>
    <row r="10" spans="2:21" ht="26.25" customHeight="1">
      <c r="B10" s="1"/>
      <c r="D10" s="6"/>
      <c r="E10" s="6"/>
      <c r="F10" s="6"/>
      <c r="G10" s="6"/>
      <c r="H10" s="6"/>
      <c r="I10" s="6"/>
      <c r="J10" s="6"/>
      <c r="K10" s="9" t="s">
        <v>4</v>
      </c>
      <c r="M10" s="1" t="s">
        <v>6</v>
      </c>
      <c r="U10" s="5"/>
    </row>
    <row r="11" spans="2:21" ht="26.25" customHeight="1">
      <c r="B11" s="1"/>
      <c r="D11" s="10" t="s">
        <v>5</v>
      </c>
      <c r="E11" s="10"/>
      <c r="F11" s="10"/>
      <c r="G11" s="10"/>
      <c r="H11" s="10"/>
      <c r="I11" s="10"/>
      <c r="J11" s="10"/>
      <c r="K11" s="11">
        <f>G71</f>
        <v>15871395658.95813</v>
      </c>
      <c r="L11" s="3"/>
      <c r="M11" s="1" t="s">
        <v>7</v>
      </c>
      <c r="T11" s="2">
        <v>15871395658.95813</v>
      </c>
      <c r="U11" s="8">
        <f>+K13-T11</f>
        <v>0</v>
      </c>
    </row>
    <row r="12" spans="2:21" ht="26.25" customHeight="1">
      <c r="B12" s="1"/>
      <c r="D12" s="12" t="s">
        <v>6</v>
      </c>
      <c r="E12" s="13"/>
      <c r="F12" s="13"/>
      <c r="G12" s="13"/>
      <c r="H12" s="13"/>
      <c r="I12" s="13"/>
      <c r="J12" s="13"/>
      <c r="K12" s="11"/>
      <c r="L12" s="3"/>
      <c r="M12" s="3" t="s">
        <v>8</v>
      </c>
      <c r="U12" s="5"/>
    </row>
    <row r="13" spans="2:21" ht="26.25" customHeight="1">
      <c r="B13" s="1"/>
      <c r="D13" s="14" t="s">
        <v>7</v>
      </c>
      <c r="E13" s="14"/>
      <c r="F13" s="14"/>
      <c r="G13" s="14"/>
      <c r="H13" s="14"/>
      <c r="I13" s="14"/>
      <c r="J13" s="14"/>
      <c r="K13" s="15">
        <f>+K11</f>
        <v>15871395658.95813</v>
      </c>
      <c r="L13" s="2"/>
      <c r="O13" s="1" t="s">
        <v>9</v>
      </c>
      <c r="P13" s="1" t="s">
        <v>10</v>
      </c>
      <c r="U13" s="5"/>
    </row>
    <row r="14" spans="2:21" ht="26.25" customHeight="1">
      <c r="B14" s="1"/>
      <c r="D14" s="16" t="s">
        <v>8</v>
      </c>
      <c r="E14" s="17"/>
      <c r="F14" s="18"/>
      <c r="G14" s="19"/>
      <c r="H14" s="20"/>
      <c r="I14" s="20"/>
      <c r="J14" s="20"/>
      <c r="K14" s="21"/>
      <c r="M14" s="1" t="s">
        <v>11</v>
      </c>
      <c r="O14" s="2">
        <v>1300000000</v>
      </c>
      <c r="P14" s="2">
        <v>4399850</v>
      </c>
      <c r="U14" s="5"/>
    </row>
    <row r="15" spans="2:21" ht="26.25" customHeight="1">
      <c r="B15" s="1"/>
      <c r="D15" s="22"/>
      <c r="E15" s="16"/>
      <c r="F15" s="22" t="s">
        <v>9</v>
      </c>
      <c r="G15" s="22" t="s">
        <v>10</v>
      </c>
      <c r="H15" s="20"/>
      <c r="I15" s="20"/>
      <c r="J15" s="20"/>
      <c r="K15" s="21"/>
      <c r="M15" s="1" t="s">
        <v>12</v>
      </c>
      <c r="O15" s="2">
        <v>223786059</v>
      </c>
      <c r="P15" s="2">
        <v>28086338</v>
      </c>
      <c r="U15" s="5"/>
    </row>
    <row r="16" spans="2:21" ht="26.25" customHeight="1">
      <c r="B16" s="1"/>
      <c r="D16" s="23" t="s">
        <v>11</v>
      </c>
      <c r="E16" s="12"/>
      <c r="F16" s="24">
        <v>1300000000</v>
      </c>
      <c r="G16" s="24">
        <v>4399850</v>
      </c>
      <c r="H16" s="20"/>
      <c r="I16" s="20"/>
      <c r="J16" s="20"/>
      <c r="K16" s="21"/>
      <c r="M16" s="1" t="s">
        <v>13</v>
      </c>
      <c r="U16" s="5"/>
    </row>
    <row r="17" spans="2:21" ht="26.25" customHeight="1">
      <c r="B17" s="1"/>
      <c r="D17" s="23" t="s">
        <v>12</v>
      </c>
      <c r="E17" s="12"/>
      <c r="F17" s="24">
        <v>223786059</v>
      </c>
      <c r="G17" s="24">
        <v>28086338</v>
      </c>
      <c r="H17" s="25"/>
      <c r="I17" s="20"/>
      <c r="J17" s="20"/>
      <c r="K17" s="21"/>
      <c r="M17" s="1" t="s">
        <v>14</v>
      </c>
      <c r="T17" s="2">
        <v>2107150648.6384392</v>
      </c>
      <c r="U17" s="8">
        <f t="shared" ref="U17:U29" si="0">+K19-T17</f>
        <v>0</v>
      </c>
    </row>
    <row r="18" spans="2:21" ht="26.25" customHeight="1">
      <c r="B18" s="1"/>
      <c r="D18" s="14" t="s">
        <v>13</v>
      </c>
      <c r="E18" s="14"/>
      <c r="F18" s="14"/>
      <c r="G18" s="14"/>
      <c r="H18" s="14"/>
      <c r="I18" s="14"/>
      <c r="J18" s="14"/>
      <c r="K18" s="14"/>
      <c r="M18" s="1" t="s">
        <v>15</v>
      </c>
      <c r="T18" s="2">
        <v>68686727.107100561</v>
      </c>
      <c r="U18" s="8">
        <f t="shared" si="0"/>
        <v>0</v>
      </c>
    </row>
    <row r="19" spans="2:21" ht="26.25" customHeight="1">
      <c r="B19" s="1"/>
      <c r="D19" s="26" t="s">
        <v>14</v>
      </c>
      <c r="E19" s="26"/>
      <c r="F19" s="26"/>
      <c r="G19" s="26"/>
      <c r="H19" s="26"/>
      <c r="I19" s="26"/>
      <c r="J19" s="26"/>
      <c r="K19" s="24">
        <f>G93+G94+G101</f>
        <v>2107150648.6384392</v>
      </c>
      <c r="M19" s="1" t="s">
        <v>16</v>
      </c>
      <c r="T19" s="2">
        <v>72370000</v>
      </c>
      <c r="U19" s="8">
        <f t="shared" si="0"/>
        <v>0</v>
      </c>
    </row>
    <row r="20" spans="2:21" ht="26.25" customHeight="1">
      <c r="B20" s="1"/>
      <c r="D20" s="26" t="s">
        <v>15</v>
      </c>
      <c r="E20" s="26"/>
      <c r="F20" s="26"/>
      <c r="G20" s="26"/>
      <c r="H20" s="26"/>
      <c r="I20" s="26"/>
      <c r="J20" s="26"/>
      <c r="K20" s="24">
        <f>G102+G103+G104</f>
        <v>68686727.107100561</v>
      </c>
      <c r="M20" s="1" t="s">
        <v>17</v>
      </c>
      <c r="T20" s="2">
        <v>27498707.708735637</v>
      </c>
      <c r="U20" s="8">
        <f t="shared" si="0"/>
        <v>0</v>
      </c>
    </row>
    <row r="21" spans="2:21" ht="26.25" customHeight="1">
      <c r="B21" s="1"/>
      <c r="C21" s="3"/>
      <c r="D21" s="26" t="s">
        <v>16</v>
      </c>
      <c r="E21" s="26"/>
      <c r="F21" s="26"/>
      <c r="G21" s="26"/>
      <c r="H21" s="26"/>
      <c r="I21" s="26"/>
      <c r="J21" s="26"/>
      <c r="K21" s="24">
        <f>G95</f>
        <v>72370000</v>
      </c>
      <c r="M21" s="1" t="s">
        <v>18</v>
      </c>
      <c r="T21" s="2">
        <v>2275706083.4542751</v>
      </c>
      <c r="U21" s="8">
        <f t="shared" si="0"/>
        <v>0</v>
      </c>
    </row>
    <row r="22" spans="2:21" ht="26.25" customHeight="1">
      <c r="B22" s="1"/>
      <c r="D22" s="26" t="s">
        <v>17</v>
      </c>
      <c r="E22" s="26"/>
      <c r="F22" s="26"/>
      <c r="G22" s="26"/>
      <c r="H22" s="26"/>
      <c r="I22" s="26"/>
      <c r="J22" s="26"/>
      <c r="K22" s="24">
        <f>SUM(G120:G122)+G114</f>
        <v>27498707.708735637</v>
      </c>
      <c r="U22" s="8">
        <f t="shared" si="0"/>
        <v>0</v>
      </c>
    </row>
    <row r="23" spans="2:21" ht="26.25" customHeight="1">
      <c r="B23" s="1"/>
      <c r="D23" s="14" t="s">
        <v>18</v>
      </c>
      <c r="E23" s="14"/>
      <c r="F23" s="14"/>
      <c r="G23" s="14"/>
      <c r="H23" s="14"/>
      <c r="I23" s="14"/>
      <c r="J23" s="14"/>
      <c r="K23" s="15">
        <f>SUM(K19:K22)</f>
        <v>2275706083.4542751</v>
      </c>
      <c r="M23" s="1" t="s">
        <v>19</v>
      </c>
      <c r="T23" s="2">
        <v>18147101742.412407</v>
      </c>
      <c r="U23" s="8">
        <f t="shared" si="0"/>
        <v>0</v>
      </c>
    </row>
    <row r="24" spans="2:21" ht="3" customHeight="1">
      <c r="B24" s="1"/>
      <c r="D24" s="27"/>
      <c r="E24" s="27"/>
      <c r="F24" s="27"/>
      <c r="G24" s="27"/>
      <c r="H24" s="27"/>
      <c r="I24" s="27"/>
      <c r="J24" s="27"/>
      <c r="K24" s="28"/>
      <c r="U24" s="8">
        <f t="shared" si="0"/>
        <v>0</v>
      </c>
    </row>
    <row r="25" spans="2:21" ht="26.25" customHeight="1">
      <c r="B25" s="1"/>
      <c r="C25" s="3"/>
      <c r="D25" s="29" t="s">
        <v>19</v>
      </c>
      <c r="E25" s="29"/>
      <c r="F25" s="29"/>
      <c r="G25" s="29"/>
      <c r="H25" s="29"/>
      <c r="I25" s="29"/>
      <c r="J25" s="29"/>
      <c r="K25" s="30">
        <f>K13+K23</f>
        <v>18147101742.412407</v>
      </c>
      <c r="M25" s="1" t="s">
        <v>20</v>
      </c>
      <c r="T25" s="2">
        <v>7346644984.5365467</v>
      </c>
      <c r="U25" s="8">
        <f t="shared" si="0"/>
        <v>0</v>
      </c>
    </row>
    <row r="26" spans="2:21" ht="3" customHeight="1">
      <c r="B26" s="1"/>
      <c r="D26" s="27"/>
      <c r="E26" s="27"/>
      <c r="F26" s="27"/>
      <c r="G26" s="27"/>
      <c r="H26" s="27"/>
      <c r="I26" s="27"/>
      <c r="J26" s="27"/>
      <c r="K26" s="28"/>
      <c r="U26" s="8">
        <f t="shared" si="0"/>
        <v>0</v>
      </c>
    </row>
    <row r="27" spans="2:21" ht="26.25" customHeight="1">
      <c r="B27" s="1"/>
      <c r="C27" s="3"/>
      <c r="D27" s="29" t="s">
        <v>20</v>
      </c>
      <c r="E27" s="29"/>
      <c r="F27" s="29"/>
      <c r="G27" s="29"/>
      <c r="H27" s="29"/>
      <c r="I27" s="29"/>
      <c r="J27" s="29"/>
      <c r="K27" s="31">
        <f>G309</f>
        <v>7346644984.5365467</v>
      </c>
      <c r="L27" s="3"/>
      <c r="M27" s="1" t="s">
        <v>21</v>
      </c>
      <c r="T27" s="2">
        <v>5572158.3652618108</v>
      </c>
      <c r="U27" s="8">
        <f t="shared" si="0"/>
        <v>0</v>
      </c>
    </row>
    <row r="28" spans="2:21" ht="3" customHeight="1">
      <c r="B28" s="1"/>
      <c r="C28" s="3"/>
      <c r="D28" s="27"/>
      <c r="E28" s="27"/>
      <c r="F28" s="27"/>
      <c r="G28" s="27"/>
      <c r="H28" s="27"/>
      <c r="I28" s="27"/>
      <c r="J28" s="27"/>
      <c r="K28" s="28"/>
      <c r="U28" s="8">
        <f t="shared" si="0"/>
        <v>0</v>
      </c>
    </row>
    <row r="29" spans="2:21" ht="26.25" customHeight="1">
      <c r="B29" s="1"/>
      <c r="C29" s="3"/>
      <c r="D29" s="29" t="s">
        <v>21</v>
      </c>
      <c r="E29" s="29"/>
      <c r="F29" s="29"/>
      <c r="G29" s="29"/>
      <c r="H29" s="29"/>
      <c r="I29" s="29"/>
      <c r="J29" s="29"/>
      <c r="K29" s="32">
        <f>G333</f>
        <v>5572158.3652618108</v>
      </c>
      <c r="M29" s="1" t="s">
        <v>22</v>
      </c>
      <c r="T29" s="2">
        <v>25499318885.314217</v>
      </c>
      <c r="U29" s="8">
        <f t="shared" si="0"/>
        <v>0</v>
      </c>
    </row>
    <row r="30" spans="2:21" ht="3" customHeight="1">
      <c r="D30" s="33"/>
      <c r="E30" s="33"/>
      <c r="F30" s="33"/>
      <c r="G30" s="33"/>
      <c r="H30" s="33"/>
      <c r="I30" s="33"/>
      <c r="J30" s="33"/>
      <c r="K30" s="34"/>
      <c r="U30" s="5"/>
    </row>
    <row r="31" spans="2:21" ht="26.25" customHeight="1">
      <c r="C31" s="3"/>
      <c r="D31" s="35" t="s">
        <v>22</v>
      </c>
      <c r="E31" s="35"/>
      <c r="F31" s="35"/>
      <c r="G31" s="35"/>
      <c r="H31" s="35"/>
      <c r="I31" s="35"/>
      <c r="J31" s="35"/>
      <c r="K31" s="36">
        <f>K29+K27+K25</f>
        <v>25499318885.314217</v>
      </c>
      <c r="L31" s="3"/>
    </row>
    <row r="32" spans="2:21" ht="3" customHeight="1"/>
    <row r="33" spans="1:13" ht="30" customHeight="1">
      <c r="B33" s="37" t="s">
        <v>23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</row>
    <row r="34" spans="1:13" ht="3" customHeight="1">
      <c r="B34" s="38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</row>
    <row r="35" spans="1:13" ht="27" customHeight="1">
      <c r="B35" s="40" t="s">
        <v>24</v>
      </c>
      <c r="C35" s="40"/>
      <c r="D35" s="41" t="s">
        <v>25</v>
      </c>
      <c r="E35" s="41" t="s">
        <v>26</v>
      </c>
      <c r="F35" s="41" t="s">
        <v>27</v>
      </c>
      <c r="G35" s="42" t="s">
        <v>28</v>
      </c>
      <c r="H35" s="41" t="s">
        <v>29</v>
      </c>
      <c r="I35" s="41" t="s">
        <v>30</v>
      </c>
      <c r="J35" s="41" t="s">
        <v>31</v>
      </c>
      <c r="K35" s="41" t="s">
        <v>32</v>
      </c>
      <c r="L35" s="41" t="s">
        <v>33</v>
      </c>
      <c r="M35" s="41" t="s">
        <v>34</v>
      </c>
    </row>
    <row r="36" spans="1:13" ht="27" customHeight="1">
      <c r="B36" s="40"/>
      <c r="C36" s="40"/>
      <c r="D36" s="41"/>
      <c r="E36" s="41"/>
      <c r="F36" s="41"/>
      <c r="G36" s="42" t="s">
        <v>4</v>
      </c>
      <c r="H36" s="41"/>
      <c r="I36" s="41"/>
      <c r="J36" s="41"/>
      <c r="K36" s="41"/>
      <c r="L36" s="41"/>
      <c r="M36" s="41"/>
    </row>
    <row r="37" spans="1:13" ht="3" customHeight="1"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</row>
    <row r="38" spans="1:13" ht="30" customHeight="1">
      <c r="B38" s="44" t="s">
        <v>35</v>
      </c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</row>
    <row r="39" spans="1:13" ht="3" customHeight="1">
      <c r="B39" s="43"/>
      <c r="C39" s="45"/>
      <c r="D39" s="46"/>
      <c r="E39" s="43"/>
      <c r="F39" s="43"/>
      <c r="G39" s="43"/>
      <c r="H39" s="43"/>
      <c r="I39" s="43"/>
      <c r="J39" s="43"/>
      <c r="K39" s="43"/>
      <c r="L39" s="43"/>
      <c r="M39" s="43"/>
    </row>
    <row r="40" spans="1:13" ht="27" customHeight="1">
      <c r="A40" s="47"/>
      <c r="B40" s="48">
        <v>1</v>
      </c>
      <c r="C40" s="49" t="s">
        <v>36</v>
      </c>
      <c r="D40" s="50" t="s">
        <v>37</v>
      </c>
      <c r="E40" s="51" t="s">
        <v>38</v>
      </c>
      <c r="F40" s="52">
        <v>665000000</v>
      </c>
      <c r="G40" s="52">
        <v>498749440.47936279</v>
      </c>
      <c r="H40" s="51" t="s">
        <v>39</v>
      </c>
      <c r="I40" s="51" t="s">
        <v>40</v>
      </c>
      <c r="J40" s="51">
        <v>21849</v>
      </c>
      <c r="K40" s="51" t="s">
        <v>41</v>
      </c>
      <c r="L40" s="21">
        <v>240</v>
      </c>
      <c r="M40" s="53" t="s">
        <v>42</v>
      </c>
    </row>
    <row r="41" spans="1:13" ht="27" customHeight="1">
      <c r="A41" s="47"/>
      <c r="B41" s="48">
        <v>2</v>
      </c>
      <c r="C41" s="49" t="s">
        <v>43</v>
      </c>
      <c r="D41" s="50" t="s">
        <v>44</v>
      </c>
      <c r="E41" s="51" t="s">
        <v>45</v>
      </c>
      <c r="F41" s="52">
        <v>632300000</v>
      </c>
      <c r="G41" s="52">
        <v>493686510.45073348</v>
      </c>
      <c r="H41" s="51" t="s">
        <v>46</v>
      </c>
      <c r="I41" s="51" t="s">
        <v>47</v>
      </c>
      <c r="J41" s="51">
        <v>21849</v>
      </c>
      <c r="K41" s="54" t="s">
        <v>48</v>
      </c>
      <c r="L41" s="21">
        <v>239</v>
      </c>
      <c r="M41" s="53" t="s">
        <v>49</v>
      </c>
    </row>
    <row r="42" spans="1:13" ht="27" customHeight="1">
      <c r="A42" s="47"/>
      <c r="B42" s="48">
        <v>3</v>
      </c>
      <c r="C42" s="49" t="s">
        <v>50</v>
      </c>
      <c r="D42" s="50" t="s">
        <v>51</v>
      </c>
      <c r="E42" s="51" t="s">
        <v>52</v>
      </c>
      <c r="F42" s="52">
        <v>409057943.31999999</v>
      </c>
      <c r="G42" s="52">
        <v>313380288.12839484</v>
      </c>
      <c r="H42" s="51" t="s">
        <v>53</v>
      </c>
      <c r="I42" s="51" t="s">
        <v>54</v>
      </c>
      <c r="J42" s="51">
        <v>21849</v>
      </c>
      <c r="K42" s="51" t="s">
        <v>41</v>
      </c>
      <c r="L42" s="21">
        <v>240</v>
      </c>
      <c r="M42" s="53" t="s">
        <v>42</v>
      </c>
    </row>
    <row r="43" spans="1:13" ht="27" customHeight="1">
      <c r="A43" s="47"/>
      <c r="B43" s="48">
        <v>4</v>
      </c>
      <c r="C43" s="49" t="s">
        <v>43</v>
      </c>
      <c r="D43" s="49" t="s">
        <v>55</v>
      </c>
      <c r="E43" s="51" t="s">
        <v>45</v>
      </c>
      <c r="F43" s="52">
        <v>374700000</v>
      </c>
      <c r="G43" s="52">
        <v>279877149.50510585</v>
      </c>
      <c r="H43" s="51" t="s">
        <v>56</v>
      </c>
      <c r="I43" s="51" t="s">
        <v>57</v>
      </c>
      <c r="J43" s="51">
        <v>21849</v>
      </c>
      <c r="K43" s="54" t="s">
        <v>48</v>
      </c>
      <c r="L43" s="21">
        <v>238</v>
      </c>
      <c r="M43" s="53" t="s">
        <v>49</v>
      </c>
    </row>
    <row r="44" spans="1:13" ht="27" customHeight="1">
      <c r="A44" s="47"/>
      <c r="B44" s="48">
        <v>5</v>
      </c>
      <c r="C44" s="49" t="s">
        <v>43</v>
      </c>
      <c r="D44" s="50" t="s">
        <v>58</v>
      </c>
      <c r="E44" s="51" t="s">
        <v>59</v>
      </c>
      <c r="F44" s="52">
        <v>153170629</v>
      </c>
      <c r="G44" s="52">
        <v>141871671.01333573</v>
      </c>
      <c r="H44" s="51" t="s">
        <v>60</v>
      </c>
      <c r="I44" s="51" t="s">
        <v>61</v>
      </c>
      <c r="J44" s="51" t="s">
        <v>62</v>
      </c>
      <c r="K44" s="54" t="s">
        <v>63</v>
      </c>
      <c r="L44" s="21">
        <v>165</v>
      </c>
      <c r="M44" s="53" t="s">
        <v>64</v>
      </c>
    </row>
    <row r="45" spans="1:13" ht="27" customHeight="1">
      <c r="A45" s="47"/>
      <c r="B45" s="48">
        <v>6</v>
      </c>
      <c r="C45" s="49" t="s">
        <v>65</v>
      </c>
      <c r="D45" s="50" t="s">
        <v>58</v>
      </c>
      <c r="E45" s="51" t="s">
        <v>66</v>
      </c>
      <c r="F45" s="52">
        <v>2191682494.4400001</v>
      </c>
      <c r="G45" s="52">
        <v>2167345148.7059159</v>
      </c>
      <c r="H45" s="51" t="s">
        <v>67</v>
      </c>
      <c r="I45" s="51" t="s">
        <v>68</v>
      </c>
      <c r="J45" s="51" t="s">
        <v>62</v>
      </c>
      <c r="K45" s="54" t="s">
        <v>69</v>
      </c>
      <c r="L45" s="21">
        <v>225</v>
      </c>
      <c r="M45" s="53" t="s">
        <v>70</v>
      </c>
    </row>
    <row r="46" spans="1:13" ht="27" customHeight="1">
      <c r="A46" s="47"/>
      <c r="B46" s="48">
        <v>7</v>
      </c>
      <c r="C46" s="49" t="s">
        <v>43</v>
      </c>
      <c r="D46" s="50" t="s">
        <v>58</v>
      </c>
      <c r="E46" s="51" t="s">
        <v>71</v>
      </c>
      <c r="F46" s="52">
        <v>249553564</v>
      </c>
      <c r="G46" s="52">
        <v>217814028.85262871</v>
      </c>
      <c r="H46" s="51" t="s">
        <v>72</v>
      </c>
      <c r="I46" s="51" t="s">
        <v>73</v>
      </c>
      <c r="J46" s="51">
        <v>20498</v>
      </c>
      <c r="K46" s="54" t="s">
        <v>74</v>
      </c>
      <c r="L46" s="21">
        <v>127</v>
      </c>
      <c r="M46" s="53" t="s">
        <v>75</v>
      </c>
    </row>
    <row r="47" spans="1:13" ht="27" customHeight="1">
      <c r="A47" s="47"/>
      <c r="B47" s="48">
        <v>8</v>
      </c>
      <c r="C47" s="49" t="s">
        <v>65</v>
      </c>
      <c r="D47" s="50" t="s">
        <v>58</v>
      </c>
      <c r="E47" s="51" t="s">
        <v>66</v>
      </c>
      <c r="F47" s="52">
        <v>490326868.06999999</v>
      </c>
      <c r="G47" s="52">
        <v>485016460.82994384</v>
      </c>
      <c r="H47" s="51" t="s">
        <v>76</v>
      </c>
      <c r="I47" s="51" t="s">
        <v>77</v>
      </c>
      <c r="J47" s="51" t="s">
        <v>62</v>
      </c>
      <c r="K47" s="51" t="s">
        <v>78</v>
      </c>
      <c r="L47" s="21">
        <v>225</v>
      </c>
      <c r="M47" s="53" t="s">
        <v>70</v>
      </c>
    </row>
    <row r="48" spans="1:13" ht="27" customHeight="1">
      <c r="A48" s="47"/>
      <c r="B48" s="48">
        <v>9</v>
      </c>
      <c r="C48" s="49" t="s">
        <v>43</v>
      </c>
      <c r="D48" s="50" t="s">
        <v>58</v>
      </c>
      <c r="E48" s="51" t="s">
        <v>79</v>
      </c>
      <c r="F48" s="52">
        <v>949001040.55999994</v>
      </c>
      <c r="G48" s="52">
        <v>885293087.03792191</v>
      </c>
      <c r="H48" s="51" t="s">
        <v>80</v>
      </c>
      <c r="I48" s="51" t="s">
        <v>81</v>
      </c>
      <c r="J48" s="51" t="s">
        <v>62</v>
      </c>
      <c r="K48" s="54" t="s">
        <v>74</v>
      </c>
      <c r="L48" s="21">
        <v>129</v>
      </c>
      <c r="M48" s="53" t="s">
        <v>82</v>
      </c>
    </row>
    <row r="49" spans="1:13" ht="27" customHeight="1">
      <c r="A49" s="47"/>
      <c r="B49" s="48">
        <v>10</v>
      </c>
      <c r="C49" s="49" t="s">
        <v>83</v>
      </c>
      <c r="D49" s="50" t="s">
        <v>58</v>
      </c>
      <c r="E49" s="51" t="s">
        <v>84</v>
      </c>
      <c r="F49" s="52">
        <v>100000000</v>
      </c>
      <c r="G49" s="52">
        <v>54629630.049629822</v>
      </c>
      <c r="H49" s="51" t="s">
        <v>85</v>
      </c>
      <c r="I49" s="51" t="s">
        <v>86</v>
      </c>
      <c r="J49" s="51">
        <v>23141</v>
      </c>
      <c r="K49" s="51" t="s">
        <v>87</v>
      </c>
      <c r="L49" s="21">
        <v>120</v>
      </c>
      <c r="M49" s="53" t="s">
        <v>88</v>
      </c>
    </row>
    <row r="50" spans="1:13" ht="27" customHeight="1">
      <c r="A50" s="47"/>
      <c r="B50" s="48">
        <v>11</v>
      </c>
      <c r="C50" s="49" t="s">
        <v>89</v>
      </c>
      <c r="D50" s="50" t="s">
        <v>58</v>
      </c>
      <c r="E50" s="51" t="s">
        <v>90</v>
      </c>
      <c r="F50" s="52">
        <v>500000000</v>
      </c>
      <c r="G50" s="52">
        <v>480545611.784163</v>
      </c>
      <c r="H50" s="51" t="s">
        <v>91</v>
      </c>
      <c r="I50" s="51" t="s">
        <v>92</v>
      </c>
      <c r="J50" s="51">
        <v>23531</v>
      </c>
      <c r="K50" s="54" t="s">
        <v>93</v>
      </c>
      <c r="L50" s="21">
        <v>240</v>
      </c>
      <c r="M50" s="53" t="s">
        <v>94</v>
      </c>
    </row>
    <row r="51" spans="1:13" ht="27" customHeight="1">
      <c r="A51" s="47"/>
      <c r="B51" s="48">
        <v>12</v>
      </c>
      <c r="C51" s="49" t="s">
        <v>43</v>
      </c>
      <c r="D51" s="50" t="s">
        <v>58</v>
      </c>
      <c r="E51" s="51" t="s">
        <v>95</v>
      </c>
      <c r="F51" s="52">
        <v>1400000000</v>
      </c>
      <c r="G51" s="52">
        <v>1384963425.3802004</v>
      </c>
      <c r="H51" s="51" t="s">
        <v>96</v>
      </c>
      <c r="I51" s="51" t="s">
        <v>97</v>
      </c>
      <c r="J51" s="51">
        <v>24391</v>
      </c>
      <c r="K51" s="54" t="s">
        <v>98</v>
      </c>
      <c r="L51" s="21">
        <v>240</v>
      </c>
      <c r="M51" s="53" t="s">
        <v>99</v>
      </c>
    </row>
    <row r="52" spans="1:13" ht="27" customHeight="1">
      <c r="A52" s="47"/>
      <c r="B52" s="48">
        <v>13</v>
      </c>
      <c r="C52" s="49" t="s">
        <v>43</v>
      </c>
      <c r="D52" s="50" t="s">
        <v>58</v>
      </c>
      <c r="E52" s="51" t="s">
        <v>100</v>
      </c>
      <c r="F52" s="52">
        <v>610000000</v>
      </c>
      <c r="G52" s="52">
        <v>610000000</v>
      </c>
      <c r="H52" s="51" t="s">
        <v>101</v>
      </c>
      <c r="I52" s="51" t="s">
        <v>102</v>
      </c>
      <c r="J52" s="51">
        <v>25528</v>
      </c>
      <c r="K52" s="51" t="s">
        <v>103</v>
      </c>
      <c r="L52" s="21">
        <v>240</v>
      </c>
      <c r="M52" s="53" t="s">
        <v>104</v>
      </c>
    </row>
    <row r="53" spans="1:13" ht="27" customHeight="1">
      <c r="A53" s="47"/>
      <c r="B53" s="48">
        <v>14</v>
      </c>
      <c r="C53" s="49" t="s">
        <v>50</v>
      </c>
      <c r="D53" s="50" t="s">
        <v>58</v>
      </c>
      <c r="E53" s="51" t="s">
        <v>105</v>
      </c>
      <c r="F53" s="52">
        <v>1355000000</v>
      </c>
      <c r="G53" s="52">
        <v>1339583288.6452694</v>
      </c>
      <c r="H53" s="51"/>
      <c r="I53" s="51" t="s">
        <v>106</v>
      </c>
      <c r="J53" s="51">
        <v>25528</v>
      </c>
      <c r="K53" s="51"/>
      <c r="L53" s="21">
        <v>240</v>
      </c>
      <c r="M53" s="53" t="s">
        <v>107</v>
      </c>
    </row>
    <row r="54" spans="1:13" ht="3" customHeight="1">
      <c r="B54" s="55"/>
      <c r="C54" s="56"/>
      <c r="D54" s="57"/>
      <c r="E54" s="55"/>
      <c r="F54" s="58"/>
      <c r="G54" s="59"/>
      <c r="H54" s="55"/>
      <c r="I54" s="55"/>
      <c r="J54" s="55"/>
      <c r="K54" s="55"/>
      <c r="L54" s="60"/>
      <c r="M54" s="61"/>
    </row>
    <row r="55" spans="1:13" ht="30" customHeight="1">
      <c r="B55" s="62" t="s">
        <v>108</v>
      </c>
      <c r="C55" s="63"/>
      <c r="D55" s="64"/>
      <c r="E55" s="64"/>
      <c r="F55" s="65">
        <f>SUM(F40:F53)</f>
        <v>10079792539.389999</v>
      </c>
      <c r="G55" s="65">
        <f>SUM(G40:G53)</f>
        <v>9352755740.862606</v>
      </c>
      <c r="H55" s="66"/>
      <c r="I55" s="66"/>
      <c r="J55" s="66"/>
      <c r="K55" s="66"/>
      <c r="L55" s="66"/>
      <c r="M55" s="66"/>
    </row>
    <row r="56" spans="1:13" ht="3" customHeight="1">
      <c r="B56" s="67"/>
      <c r="C56" s="68"/>
      <c r="D56" s="68"/>
      <c r="E56" s="68"/>
      <c r="F56" s="69"/>
      <c r="G56" s="68"/>
      <c r="H56" s="68"/>
      <c r="I56" s="68"/>
      <c r="J56" s="68"/>
      <c r="K56" s="70"/>
      <c r="L56" s="70"/>
      <c r="M56" s="70"/>
    </row>
    <row r="57" spans="1:13" ht="30" customHeight="1">
      <c r="B57" s="44" t="s">
        <v>109</v>
      </c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3" customHeight="1">
      <c r="B58" s="71"/>
      <c r="C58" s="33"/>
      <c r="D58" s="46"/>
      <c r="E58" s="68"/>
      <c r="F58" s="69"/>
      <c r="G58" s="68"/>
      <c r="H58" s="68"/>
      <c r="I58" s="68"/>
      <c r="J58" s="68"/>
      <c r="K58" s="70"/>
      <c r="L58" s="70"/>
      <c r="M58" s="70"/>
    </row>
    <row r="59" spans="1:13" ht="27" customHeight="1">
      <c r="B59" s="48">
        <v>1</v>
      </c>
      <c r="C59" s="49" t="s">
        <v>110</v>
      </c>
      <c r="D59" s="50" t="s">
        <v>111</v>
      </c>
      <c r="E59" s="51" t="s">
        <v>112</v>
      </c>
      <c r="F59" s="72">
        <v>389179937</v>
      </c>
      <c r="G59" s="72">
        <v>301071887.31696862</v>
      </c>
      <c r="H59" s="51" t="s">
        <v>113</v>
      </c>
      <c r="I59" s="51" t="s">
        <v>114</v>
      </c>
      <c r="J59" s="51">
        <v>21849</v>
      </c>
      <c r="K59" s="51" t="s">
        <v>41</v>
      </c>
      <c r="L59" s="21">
        <v>240</v>
      </c>
      <c r="M59" s="51" t="s">
        <v>115</v>
      </c>
    </row>
    <row r="60" spans="1:13" ht="27" customHeight="1">
      <c r="B60" s="48">
        <v>2</v>
      </c>
      <c r="C60" s="49" t="s">
        <v>110</v>
      </c>
      <c r="D60" s="50" t="s">
        <v>116</v>
      </c>
      <c r="E60" s="51" t="s">
        <v>117</v>
      </c>
      <c r="F60" s="72">
        <v>500000000</v>
      </c>
      <c r="G60" s="72">
        <v>275933609.95850492</v>
      </c>
      <c r="H60" s="51" t="s">
        <v>118</v>
      </c>
      <c r="I60" s="51" t="s">
        <v>119</v>
      </c>
      <c r="J60" s="51" t="s">
        <v>120</v>
      </c>
      <c r="K60" s="51" t="s">
        <v>121</v>
      </c>
      <c r="L60" s="21">
        <v>281</v>
      </c>
      <c r="M60" s="53" t="s">
        <v>122</v>
      </c>
    </row>
    <row r="61" spans="1:13" ht="117" customHeight="1">
      <c r="B61" s="48">
        <v>3</v>
      </c>
      <c r="C61" s="49" t="s">
        <v>110</v>
      </c>
      <c r="D61" s="50" t="s">
        <v>123</v>
      </c>
      <c r="E61" s="51" t="s">
        <v>124</v>
      </c>
      <c r="F61" s="72">
        <v>1750000000</v>
      </c>
      <c r="G61" s="72">
        <v>1134413722.0071027</v>
      </c>
      <c r="H61" s="51" t="s">
        <v>125</v>
      </c>
      <c r="I61" s="51" t="s">
        <v>126</v>
      </c>
      <c r="J61" s="51" t="s">
        <v>127</v>
      </c>
      <c r="K61" s="54" t="s">
        <v>128</v>
      </c>
      <c r="L61" s="21">
        <v>256</v>
      </c>
      <c r="M61" s="53" t="s">
        <v>129</v>
      </c>
    </row>
    <row r="62" spans="1:13" ht="132">
      <c r="B62" s="48">
        <v>4</v>
      </c>
      <c r="C62" s="49" t="s">
        <v>130</v>
      </c>
      <c r="D62" s="50" t="s">
        <v>131</v>
      </c>
      <c r="E62" s="51" t="s">
        <v>132</v>
      </c>
      <c r="F62" s="72">
        <v>1920000000</v>
      </c>
      <c r="G62" s="72">
        <v>1491634312.643292</v>
      </c>
      <c r="H62" s="51" t="s">
        <v>133</v>
      </c>
      <c r="I62" s="51" t="s">
        <v>134</v>
      </c>
      <c r="J62" s="51" t="s">
        <v>127</v>
      </c>
      <c r="K62" s="54" t="s">
        <v>135</v>
      </c>
      <c r="L62" s="21">
        <v>242</v>
      </c>
      <c r="M62" s="53" t="s">
        <v>129</v>
      </c>
    </row>
    <row r="63" spans="1:13" ht="27" customHeight="1">
      <c r="B63" s="48">
        <v>5</v>
      </c>
      <c r="C63" s="49" t="s">
        <v>110</v>
      </c>
      <c r="D63" s="50" t="s">
        <v>58</v>
      </c>
      <c r="E63" s="51" t="s">
        <v>136</v>
      </c>
      <c r="F63" s="72">
        <v>1700000000</v>
      </c>
      <c r="G63" s="72">
        <v>0</v>
      </c>
      <c r="H63" s="51" t="s">
        <v>137</v>
      </c>
      <c r="I63" s="51" t="s">
        <v>138</v>
      </c>
      <c r="J63" s="51">
        <v>22134</v>
      </c>
      <c r="K63" s="51" t="s">
        <v>139</v>
      </c>
      <c r="L63" s="21">
        <v>214</v>
      </c>
      <c r="M63" s="53" t="s">
        <v>140</v>
      </c>
    </row>
    <row r="64" spans="1:13" ht="27" customHeight="1">
      <c r="B64" s="48">
        <v>6</v>
      </c>
      <c r="C64" s="49" t="s">
        <v>110</v>
      </c>
      <c r="D64" s="50" t="s">
        <v>58</v>
      </c>
      <c r="E64" s="51" t="s">
        <v>141</v>
      </c>
      <c r="F64" s="72">
        <v>1000000000</v>
      </c>
      <c r="G64" s="72">
        <v>0</v>
      </c>
      <c r="H64" s="51" t="s">
        <v>142</v>
      </c>
      <c r="I64" s="51" t="s">
        <v>92</v>
      </c>
      <c r="J64" s="51">
        <v>23531</v>
      </c>
      <c r="K64" s="51" t="s">
        <v>143</v>
      </c>
      <c r="L64" s="21">
        <v>240</v>
      </c>
      <c r="M64" s="53" t="s">
        <v>94</v>
      </c>
    </row>
    <row r="65" spans="2:20" ht="27" customHeight="1">
      <c r="B65" s="48">
        <v>7</v>
      </c>
      <c r="C65" s="49" t="s">
        <v>110</v>
      </c>
      <c r="D65" s="50" t="s">
        <v>58</v>
      </c>
      <c r="E65" s="51" t="s">
        <v>144</v>
      </c>
      <c r="F65" s="72">
        <v>1039830553</v>
      </c>
      <c r="G65" s="72">
        <v>948617346.59999907</v>
      </c>
      <c r="H65" s="51" t="s">
        <v>145</v>
      </c>
      <c r="I65" s="51" t="s">
        <v>146</v>
      </c>
      <c r="J65" s="51">
        <v>24391</v>
      </c>
      <c r="K65" s="51" t="s">
        <v>147</v>
      </c>
      <c r="L65" s="21">
        <v>240</v>
      </c>
      <c r="M65" s="53" t="s">
        <v>99</v>
      </c>
    </row>
    <row r="66" spans="2:20" ht="27" customHeight="1">
      <c r="B66" s="48">
        <v>8</v>
      </c>
      <c r="C66" s="49" t="s">
        <v>110</v>
      </c>
      <c r="D66" s="50" t="s">
        <v>58</v>
      </c>
      <c r="E66" s="51" t="s">
        <v>148</v>
      </c>
      <c r="F66" s="72">
        <v>1444885373.0799999</v>
      </c>
      <c r="G66" s="72">
        <v>1404539254.5599999</v>
      </c>
      <c r="H66" s="51" t="s">
        <v>149</v>
      </c>
      <c r="I66" s="51" t="s">
        <v>150</v>
      </c>
      <c r="J66" s="51">
        <v>24391</v>
      </c>
      <c r="K66" s="51" t="s">
        <v>151</v>
      </c>
      <c r="L66" s="21">
        <v>225</v>
      </c>
      <c r="M66" s="53" t="s">
        <v>152</v>
      </c>
    </row>
    <row r="67" spans="2:20" ht="27" customHeight="1">
      <c r="B67" s="48">
        <v>9</v>
      </c>
      <c r="C67" s="49" t="s">
        <v>110</v>
      </c>
      <c r="D67" s="50" t="s">
        <v>58</v>
      </c>
      <c r="E67" s="51" t="s">
        <v>153</v>
      </c>
      <c r="F67" s="72">
        <v>1928217853.28</v>
      </c>
      <c r="G67" s="72">
        <v>962429785.00965738</v>
      </c>
      <c r="H67" s="51" t="s">
        <v>154</v>
      </c>
      <c r="I67" s="51" t="s">
        <v>155</v>
      </c>
      <c r="J67" s="51">
        <v>25528</v>
      </c>
      <c r="K67" s="73"/>
      <c r="L67" s="21">
        <v>240</v>
      </c>
      <c r="M67" s="53" t="s">
        <v>107</v>
      </c>
    </row>
    <row r="68" spans="2:20" ht="3" customHeight="1">
      <c r="B68" s="74"/>
      <c r="C68" s="75"/>
      <c r="D68" s="76"/>
      <c r="E68" s="77"/>
      <c r="F68" s="78"/>
      <c r="G68" s="79"/>
      <c r="H68" s="77"/>
      <c r="I68" s="77"/>
      <c r="J68" s="77"/>
      <c r="K68" s="77"/>
      <c r="L68" s="80"/>
      <c r="M68" s="81"/>
    </row>
    <row r="69" spans="2:20" ht="30" customHeight="1">
      <c r="B69" s="62" t="s">
        <v>108</v>
      </c>
      <c r="C69" s="63"/>
      <c r="D69" s="64"/>
      <c r="E69" s="64"/>
      <c r="F69" s="65">
        <f>SUM(F59:F67)</f>
        <v>11672113716.360001</v>
      </c>
      <c r="G69" s="65">
        <f>SUM(G59:G67)</f>
        <v>6518639918.0955238</v>
      </c>
      <c r="H69" s="66"/>
      <c r="I69" s="66"/>
      <c r="J69" s="66"/>
      <c r="K69" s="66"/>
      <c r="L69" s="66"/>
      <c r="M69" s="66"/>
    </row>
    <row r="70" spans="2:20" ht="3" customHeight="1">
      <c r="B70" s="55"/>
      <c r="C70" s="82"/>
      <c r="D70" s="82"/>
      <c r="E70" s="82"/>
      <c r="F70" s="69"/>
      <c r="G70" s="69"/>
      <c r="H70" s="69"/>
      <c r="I70" s="82"/>
      <c r="J70" s="82"/>
      <c r="K70" s="82"/>
      <c r="L70" s="82"/>
      <c r="M70" s="82"/>
    </row>
    <row r="71" spans="2:20" ht="30" customHeight="1">
      <c r="B71" s="83" t="s">
        <v>156</v>
      </c>
      <c r="C71" s="84"/>
      <c r="D71" s="85"/>
      <c r="E71" s="85"/>
      <c r="F71" s="86">
        <f>+F69+F55</f>
        <v>21751906255.75</v>
      </c>
      <c r="G71" s="86">
        <f>+G69+G55</f>
        <v>15871395658.95813</v>
      </c>
      <c r="H71" s="87"/>
      <c r="I71" s="85"/>
      <c r="J71" s="85"/>
      <c r="K71" s="85"/>
      <c r="L71" s="85"/>
      <c r="M71" s="85"/>
    </row>
    <row r="72" spans="2:20" ht="3" customHeight="1">
      <c r="B72" s="88"/>
      <c r="C72" s="89"/>
      <c r="D72" s="90"/>
      <c r="E72" s="90"/>
      <c r="F72" s="91"/>
      <c r="G72" s="91"/>
      <c r="H72" s="92"/>
      <c r="I72" s="90"/>
      <c r="J72" s="90"/>
      <c r="K72" s="90"/>
      <c r="L72" s="90"/>
      <c r="M72" s="90"/>
    </row>
    <row r="73" spans="2:20">
      <c r="B73" s="93" t="s">
        <v>157</v>
      </c>
      <c r="C73" s="20"/>
      <c r="D73" s="94"/>
      <c r="E73" s="20"/>
      <c r="F73" s="25"/>
      <c r="G73" s="95"/>
      <c r="H73" s="94"/>
      <c r="I73" s="20"/>
      <c r="J73" s="20"/>
      <c r="K73" s="20"/>
      <c r="L73" s="94"/>
      <c r="M73" s="96"/>
    </row>
    <row r="74" spans="2:20">
      <c r="B74" s="50" t="s">
        <v>158</v>
      </c>
      <c r="C74" s="97"/>
      <c r="D74" s="94"/>
      <c r="E74" s="97"/>
      <c r="F74" s="25"/>
      <c r="G74" s="98"/>
      <c r="H74" s="94"/>
      <c r="I74" s="20"/>
      <c r="J74" s="94"/>
      <c r="K74" s="20"/>
      <c r="L74" s="94"/>
      <c r="M74" s="96"/>
    </row>
    <row r="75" spans="2:20" ht="3" customHeight="1">
      <c r="B75" s="55"/>
      <c r="C75" s="97"/>
      <c r="D75" s="94"/>
      <c r="E75" s="97"/>
      <c r="F75" s="20"/>
      <c r="G75" s="94"/>
      <c r="H75" s="94"/>
      <c r="I75" s="20"/>
      <c r="J75" s="94"/>
      <c r="K75" s="20"/>
      <c r="L75" s="94"/>
      <c r="M75" s="96"/>
    </row>
    <row r="76" spans="2:20" ht="30" customHeight="1">
      <c r="B76" s="44" t="s">
        <v>159</v>
      </c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</row>
    <row r="77" spans="2:20" ht="3" customHeight="1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</row>
    <row r="78" spans="2:20" s="47" customFormat="1" ht="81.75" customHeight="1">
      <c r="B78" s="48">
        <v>10</v>
      </c>
      <c r="C78" s="49" t="s">
        <v>110</v>
      </c>
      <c r="D78" s="50" t="s">
        <v>58</v>
      </c>
      <c r="E78" s="51" t="s">
        <v>160</v>
      </c>
      <c r="F78" s="72">
        <v>1000000000</v>
      </c>
      <c r="G78" s="72">
        <v>995600150</v>
      </c>
      <c r="H78" s="51" t="s">
        <v>161</v>
      </c>
      <c r="I78" s="51" t="s">
        <v>162</v>
      </c>
      <c r="J78" s="51">
        <v>23962</v>
      </c>
      <c r="K78" s="101" t="s">
        <v>163</v>
      </c>
      <c r="L78" s="21">
        <v>240</v>
      </c>
      <c r="M78" s="53" t="s">
        <v>164</v>
      </c>
      <c r="T78" s="102"/>
    </row>
    <row r="79" spans="2:20" s="47" customFormat="1" ht="27" customHeight="1">
      <c r="B79" s="48">
        <v>11</v>
      </c>
      <c r="C79" s="49" t="s">
        <v>110</v>
      </c>
      <c r="D79" s="50" t="s">
        <v>58</v>
      </c>
      <c r="E79" s="51" t="s">
        <v>165</v>
      </c>
      <c r="F79" s="72">
        <v>300000000</v>
      </c>
      <c r="G79" s="72">
        <v>300000000</v>
      </c>
      <c r="H79" s="51" t="s">
        <v>166</v>
      </c>
      <c r="I79" s="51" t="s">
        <v>167</v>
      </c>
      <c r="J79" s="51">
        <v>23962</v>
      </c>
      <c r="K79" s="51" t="s">
        <v>168</v>
      </c>
      <c r="L79" s="21">
        <v>240</v>
      </c>
      <c r="M79" s="53" t="s">
        <v>164</v>
      </c>
      <c r="T79" s="102"/>
    </row>
    <row r="80" spans="2:20" s="47" customFormat="1" ht="189" customHeight="1">
      <c r="B80" s="48">
        <v>12</v>
      </c>
      <c r="C80" s="49" t="s">
        <v>110</v>
      </c>
      <c r="D80" s="50" t="s">
        <v>169</v>
      </c>
      <c r="E80" s="51" t="s">
        <v>170</v>
      </c>
      <c r="F80" s="72">
        <v>299888355</v>
      </c>
      <c r="G80" s="72">
        <v>299888355</v>
      </c>
      <c r="H80" s="51" t="s">
        <v>171</v>
      </c>
      <c r="I80" s="51" t="s">
        <v>172</v>
      </c>
      <c r="J80" s="51" t="s">
        <v>173</v>
      </c>
      <c r="K80" s="54" t="s">
        <v>174</v>
      </c>
      <c r="L80" s="21">
        <v>240</v>
      </c>
      <c r="M80" s="53" t="s">
        <v>175</v>
      </c>
      <c r="T80" s="102"/>
    </row>
    <row r="81" spans="2:20" s="47" customFormat="1" ht="45" customHeight="1">
      <c r="B81" s="48">
        <v>13</v>
      </c>
      <c r="C81" s="49" t="s">
        <v>130</v>
      </c>
      <c r="D81" s="50" t="s">
        <v>176</v>
      </c>
      <c r="E81" s="51" t="s">
        <v>177</v>
      </c>
      <c r="F81" s="72">
        <v>223786059</v>
      </c>
      <c r="G81" s="72">
        <v>195699721</v>
      </c>
      <c r="H81" s="51" t="s">
        <v>178</v>
      </c>
      <c r="I81" s="51" t="s">
        <v>179</v>
      </c>
      <c r="J81" s="51" t="s">
        <v>180</v>
      </c>
      <c r="K81" s="54" t="s">
        <v>181</v>
      </c>
      <c r="L81" s="21">
        <v>240</v>
      </c>
      <c r="M81" s="53" t="s">
        <v>182</v>
      </c>
      <c r="T81" s="102"/>
    </row>
    <row r="82" spans="2:20" s="47" customFormat="1" ht="36">
      <c r="B82" s="48">
        <v>14</v>
      </c>
      <c r="C82" s="49" t="s">
        <v>110</v>
      </c>
      <c r="D82" s="50" t="s">
        <v>183</v>
      </c>
      <c r="E82" s="51" t="s">
        <v>184</v>
      </c>
      <c r="F82" s="72">
        <v>500379494</v>
      </c>
      <c r="G82" s="72">
        <v>500379494</v>
      </c>
      <c r="H82" s="51" t="s">
        <v>185</v>
      </c>
      <c r="I82" s="51" t="s">
        <v>186</v>
      </c>
      <c r="J82" s="51" t="s">
        <v>187</v>
      </c>
      <c r="K82" s="54" t="s">
        <v>188</v>
      </c>
      <c r="L82" s="21">
        <v>240</v>
      </c>
      <c r="M82" s="53" t="s">
        <v>189</v>
      </c>
      <c r="T82" s="102"/>
    </row>
    <row r="83" spans="2:20" ht="2.25" customHeight="1">
      <c r="B83" s="103"/>
      <c r="C83" s="12"/>
      <c r="D83" s="12"/>
      <c r="E83" s="12"/>
      <c r="F83" s="12"/>
      <c r="G83" s="104"/>
      <c r="H83" s="12"/>
      <c r="I83" s="12"/>
      <c r="J83" s="12"/>
      <c r="K83" s="12"/>
      <c r="L83" s="12"/>
      <c r="M83" s="12"/>
    </row>
    <row r="84" spans="2:20" ht="30" customHeight="1">
      <c r="B84" s="62" t="s">
        <v>190</v>
      </c>
      <c r="C84" s="63"/>
      <c r="D84" s="64"/>
      <c r="E84" s="64"/>
      <c r="F84" s="65">
        <f>SUM(F78:F82)</f>
        <v>2324053908</v>
      </c>
      <c r="G84" s="65">
        <f>SUM(G78:G82)</f>
        <v>2291567720</v>
      </c>
      <c r="H84" s="66"/>
      <c r="I84" s="66"/>
      <c r="J84" s="66"/>
      <c r="K84" s="66"/>
      <c r="L84" s="66"/>
      <c r="M84" s="66"/>
    </row>
    <row r="85" spans="2:20" ht="2.25" customHeight="1">
      <c r="B85" s="67"/>
      <c r="C85" s="105"/>
      <c r="D85" s="106"/>
      <c r="E85" s="105"/>
      <c r="F85" s="33"/>
      <c r="G85" s="105"/>
      <c r="H85" s="106"/>
      <c r="I85" s="33"/>
      <c r="J85" s="106"/>
      <c r="K85" s="33"/>
      <c r="L85" s="106"/>
      <c r="M85" s="107"/>
    </row>
    <row r="86" spans="2:20" ht="30" customHeight="1">
      <c r="B86" s="37" t="s">
        <v>13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</row>
    <row r="87" spans="2:20" ht="2.25" customHeight="1"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</row>
    <row r="88" spans="2:20" ht="27" customHeight="1">
      <c r="B88" s="40" t="s">
        <v>191</v>
      </c>
      <c r="C88" s="40"/>
      <c r="D88" s="41" t="s">
        <v>24</v>
      </c>
      <c r="E88" s="41" t="s">
        <v>26</v>
      </c>
      <c r="F88" s="41" t="s">
        <v>27</v>
      </c>
      <c r="G88" s="42" t="s">
        <v>28</v>
      </c>
      <c r="H88" s="41" t="s">
        <v>29</v>
      </c>
      <c r="I88" s="41" t="s">
        <v>30</v>
      </c>
      <c r="J88" s="41" t="s">
        <v>31</v>
      </c>
      <c r="K88" s="41" t="s">
        <v>32</v>
      </c>
      <c r="L88" s="41" t="s">
        <v>33</v>
      </c>
      <c r="M88" s="41" t="s">
        <v>192</v>
      </c>
    </row>
    <row r="89" spans="2:20" ht="27" customHeight="1">
      <c r="B89" s="40"/>
      <c r="C89" s="40"/>
      <c r="D89" s="41"/>
      <c r="E89" s="41"/>
      <c r="F89" s="41"/>
      <c r="G89" s="42" t="s">
        <v>4</v>
      </c>
      <c r="H89" s="41"/>
      <c r="I89" s="41"/>
      <c r="J89" s="41"/>
      <c r="K89" s="41"/>
      <c r="L89" s="41"/>
      <c r="M89" s="41"/>
    </row>
    <row r="90" spans="2:20" ht="2.25" customHeight="1">
      <c r="B90" s="67"/>
      <c r="C90" s="108"/>
      <c r="D90" s="108"/>
      <c r="E90" s="108"/>
      <c r="F90" s="108"/>
      <c r="G90" s="109"/>
      <c r="H90" s="108"/>
      <c r="I90" s="108"/>
      <c r="J90" s="108"/>
      <c r="K90" s="108"/>
      <c r="L90" s="108"/>
      <c r="M90" s="108"/>
    </row>
    <row r="91" spans="2:20" ht="30" customHeight="1">
      <c r="B91" s="44" t="s">
        <v>193</v>
      </c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2:20" ht="2.25" customHeight="1">
      <c r="B92" s="71"/>
      <c r="C92" s="33"/>
      <c r="D92" s="46"/>
      <c r="E92" s="46"/>
      <c r="F92" s="49"/>
      <c r="G92" s="49"/>
      <c r="H92" s="49"/>
      <c r="I92" s="49"/>
      <c r="J92" s="49"/>
      <c r="K92" s="49"/>
      <c r="L92" s="49"/>
      <c r="M92" s="49"/>
    </row>
    <row r="93" spans="2:20" s="47" customFormat="1" ht="27" customHeight="1">
      <c r="B93" s="48">
        <v>1</v>
      </c>
      <c r="C93" s="50" t="s">
        <v>194</v>
      </c>
      <c r="D93" s="49" t="s">
        <v>195</v>
      </c>
      <c r="E93" s="51" t="s">
        <v>196</v>
      </c>
      <c r="F93" s="72">
        <v>70075030.739999995</v>
      </c>
      <c r="G93" s="72">
        <v>1140036.8300000303</v>
      </c>
      <c r="H93" s="51" t="s">
        <v>197</v>
      </c>
      <c r="I93" s="110"/>
      <c r="J93" s="51"/>
      <c r="K93" s="111" t="s">
        <v>198</v>
      </c>
      <c r="L93" s="21">
        <v>216</v>
      </c>
      <c r="M93" s="53" t="s">
        <v>199</v>
      </c>
      <c r="T93" s="102"/>
    </row>
    <row r="94" spans="2:20" s="47" customFormat="1" ht="27" customHeight="1">
      <c r="B94" s="48">
        <f>+B93+1</f>
        <v>2</v>
      </c>
      <c r="C94" s="50" t="s">
        <v>194</v>
      </c>
      <c r="D94" s="49" t="s">
        <v>36</v>
      </c>
      <c r="E94" s="51" t="s">
        <v>200</v>
      </c>
      <c r="F94" s="72">
        <v>1465000000</v>
      </c>
      <c r="G94" s="72">
        <v>1083775418.098439</v>
      </c>
      <c r="H94" s="51" t="s">
        <v>201</v>
      </c>
      <c r="I94" s="51" t="s">
        <v>202</v>
      </c>
      <c r="J94" s="51" t="s">
        <v>203</v>
      </c>
      <c r="K94" s="111" t="s">
        <v>204</v>
      </c>
      <c r="L94" s="21">
        <v>237</v>
      </c>
      <c r="M94" s="53" t="s">
        <v>205</v>
      </c>
      <c r="T94" s="102"/>
    </row>
    <row r="95" spans="2:20" s="47" customFormat="1" ht="27" customHeight="1">
      <c r="B95" s="48">
        <f>+B94+1</f>
        <v>3</v>
      </c>
      <c r="C95" s="50" t="s">
        <v>206</v>
      </c>
      <c r="D95" s="49" t="s">
        <v>207</v>
      </c>
      <c r="E95" s="51" t="s">
        <v>208</v>
      </c>
      <c r="F95" s="72">
        <v>160000000</v>
      </c>
      <c r="G95" s="72">
        <v>72370000</v>
      </c>
      <c r="H95" s="51" t="s">
        <v>209</v>
      </c>
      <c r="I95" s="51" t="s">
        <v>210</v>
      </c>
      <c r="J95" s="51">
        <v>21855</v>
      </c>
      <c r="K95" s="111" t="s">
        <v>211</v>
      </c>
      <c r="L95" s="21">
        <v>120</v>
      </c>
      <c r="M95" s="53" t="s">
        <v>212</v>
      </c>
      <c r="T95" s="102"/>
    </row>
    <row r="96" spans="2:20" ht="2.25" customHeight="1">
      <c r="B96" s="74"/>
      <c r="C96" s="76"/>
      <c r="D96" s="75"/>
      <c r="E96" s="77"/>
      <c r="F96" s="78"/>
      <c r="G96" s="112"/>
      <c r="H96" s="77"/>
      <c r="I96" s="77"/>
      <c r="J96" s="77"/>
      <c r="K96" s="113"/>
      <c r="L96" s="80"/>
      <c r="M96" s="81"/>
    </row>
    <row r="97" spans="2:20" s="118" customFormat="1" ht="30" customHeight="1">
      <c r="B97" s="114" t="s">
        <v>213</v>
      </c>
      <c r="C97" s="115"/>
      <c r="D97" s="116"/>
      <c r="E97" s="116"/>
      <c r="F97" s="117">
        <f>SUM(F93:F95)</f>
        <v>1695075030.74</v>
      </c>
      <c r="G97" s="117">
        <f>SUM(G93:G95)</f>
        <v>1157285454.9284389</v>
      </c>
      <c r="H97" s="116"/>
      <c r="I97" s="116"/>
      <c r="J97" s="116"/>
      <c r="K97" s="116"/>
      <c r="L97" s="116"/>
      <c r="M97" s="116"/>
      <c r="T97" s="119"/>
    </row>
    <row r="98" spans="2:20" ht="2.25" customHeight="1">
      <c r="B98" s="67"/>
      <c r="C98" s="68"/>
      <c r="D98" s="68"/>
      <c r="E98" s="68"/>
      <c r="F98" s="120"/>
      <c r="G98" s="120"/>
      <c r="H98" s="70"/>
      <c r="I98" s="70"/>
      <c r="J98" s="68"/>
      <c r="K98" s="68"/>
      <c r="L98" s="68"/>
      <c r="M98" s="68"/>
    </row>
    <row r="99" spans="2:20" ht="30" customHeight="1">
      <c r="B99" s="44" t="s">
        <v>214</v>
      </c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2:20" ht="2.25" customHeight="1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</row>
    <row r="101" spans="2:20" s="47" customFormat="1" ht="27" customHeight="1">
      <c r="B101" s="48">
        <v>1</v>
      </c>
      <c r="C101" s="50" t="s">
        <v>194</v>
      </c>
      <c r="D101" s="49" t="s">
        <v>110</v>
      </c>
      <c r="E101" s="51" t="s">
        <v>215</v>
      </c>
      <c r="F101" s="72">
        <v>1200000000</v>
      </c>
      <c r="G101" s="72">
        <v>1022235193.7100002</v>
      </c>
      <c r="H101" s="51" t="s">
        <v>216</v>
      </c>
      <c r="I101" s="51" t="s">
        <v>217</v>
      </c>
      <c r="J101" s="51">
        <v>21914</v>
      </c>
      <c r="K101" s="111" t="s">
        <v>218</v>
      </c>
      <c r="L101" s="21">
        <v>276</v>
      </c>
      <c r="M101" s="53" t="s">
        <v>219</v>
      </c>
      <c r="T101" s="102"/>
    </row>
    <row r="102" spans="2:20" s="47" customFormat="1" ht="27" customHeight="1">
      <c r="B102" s="48">
        <v>2</v>
      </c>
      <c r="C102" s="50" t="s">
        <v>220</v>
      </c>
      <c r="D102" s="49" t="s">
        <v>110</v>
      </c>
      <c r="E102" s="53" t="s">
        <v>221</v>
      </c>
      <c r="F102" s="72">
        <v>30000000</v>
      </c>
      <c r="G102" s="72">
        <v>3242648.5326316427</v>
      </c>
      <c r="H102" s="51" t="s">
        <v>222</v>
      </c>
      <c r="I102" s="51" t="s">
        <v>223</v>
      </c>
      <c r="J102" s="51">
        <v>20512</v>
      </c>
      <c r="K102" s="51" t="s">
        <v>224</v>
      </c>
      <c r="L102" s="21">
        <v>120</v>
      </c>
      <c r="M102" s="51"/>
      <c r="T102" s="102"/>
    </row>
    <row r="103" spans="2:20" s="47" customFormat="1" ht="27" customHeight="1">
      <c r="B103" s="48">
        <v>3</v>
      </c>
      <c r="C103" s="50" t="s">
        <v>220</v>
      </c>
      <c r="D103" s="49" t="s">
        <v>110</v>
      </c>
      <c r="E103" s="53" t="s">
        <v>225</v>
      </c>
      <c r="F103" s="72">
        <v>212000000</v>
      </c>
      <c r="G103" s="72">
        <v>29514325.004468817</v>
      </c>
      <c r="H103" s="51" t="s">
        <v>226</v>
      </c>
      <c r="I103" s="51" t="s">
        <v>227</v>
      </c>
      <c r="J103" s="51">
        <v>20565</v>
      </c>
      <c r="K103" s="51" t="s">
        <v>228</v>
      </c>
      <c r="L103" s="21">
        <v>120</v>
      </c>
      <c r="M103" s="51"/>
      <c r="T103" s="102"/>
    </row>
    <row r="104" spans="2:20" s="47" customFormat="1" ht="27" customHeight="1">
      <c r="B104" s="48">
        <v>4</v>
      </c>
      <c r="C104" s="50" t="s">
        <v>220</v>
      </c>
      <c r="D104" s="49" t="s">
        <v>110</v>
      </c>
      <c r="E104" s="53" t="s">
        <v>229</v>
      </c>
      <c r="F104" s="72">
        <v>120000000</v>
      </c>
      <c r="G104" s="72">
        <v>35929753.570000097</v>
      </c>
      <c r="H104" s="51" t="s">
        <v>230</v>
      </c>
      <c r="I104" s="51" t="s">
        <v>230</v>
      </c>
      <c r="J104" s="51">
        <v>22569</v>
      </c>
      <c r="K104" s="111" t="s">
        <v>231</v>
      </c>
      <c r="L104" s="21">
        <v>120</v>
      </c>
      <c r="M104" s="51" t="s">
        <v>232</v>
      </c>
      <c r="T104" s="102"/>
    </row>
    <row r="105" spans="2:20" s="47" customFormat="1" ht="27" customHeight="1">
      <c r="B105" s="48">
        <v>5</v>
      </c>
      <c r="C105" s="50" t="s">
        <v>233</v>
      </c>
      <c r="D105" s="49" t="s">
        <v>110</v>
      </c>
      <c r="E105" s="53" t="s">
        <v>234</v>
      </c>
      <c r="F105" s="72">
        <v>31874254.719999999</v>
      </c>
      <c r="G105" s="72">
        <v>0</v>
      </c>
      <c r="H105" s="51" t="s">
        <v>235</v>
      </c>
      <c r="I105" s="51" t="s">
        <v>236</v>
      </c>
      <c r="J105" s="51" t="s">
        <v>237</v>
      </c>
      <c r="K105" s="111" t="s">
        <v>198</v>
      </c>
      <c r="L105" s="21">
        <v>240</v>
      </c>
      <c r="M105" s="51" t="s">
        <v>238</v>
      </c>
      <c r="T105" s="102"/>
    </row>
    <row r="106" spans="2:20" s="47" customFormat="1" ht="27" customHeight="1">
      <c r="B106" s="48">
        <v>6</v>
      </c>
      <c r="C106" s="50" t="s">
        <v>233</v>
      </c>
      <c r="D106" s="49" t="s">
        <v>110</v>
      </c>
      <c r="E106" s="53" t="s">
        <v>239</v>
      </c>
      <c r="F106" s="72">
        <v>76020034.079999998</v>
      </c>
      <c r="G106" s="72">
        <v>0</v>
      </c>
      <c r="H106" s="51" t="s">
        <v>240</v>
      </c>
      <c r="I106" s="51" t="s">
        <v>241</v>
      </c>
      <c r="J106" s="51" t="s">
        <v>242</v>
      </c>
      <c r="K106" s="111" t="s">
        <v>243</v>
      </c>
      <c r="L106" s="21">
        <v>240</v>
      </c>
      <c r="M106" s="51" t="s">
        <v>238</v>
      </c>
      <c r="T106" s="102"/>
    </row>
    <row r="107" spans="2:20" ht="2.25" customHeight="1">
      <c r="B107" s="74"/>
      <c r="C107" s="76"/>
      <c r="D107" s="75"/>
      <c r="E107" s="81"/>
      <c r="F107" s="78"/>
      <c r="G107" s="78"/>
      <c r="H107" s="77"/>
      <c r="I107" s="77"/>
      <c r="J107" s="55"/>
      <c r="K107" s="121"/>
      <c r="L107" s="80"/>
      <c r="M107" s="77"/>
    </row>
    <row r="108" spans="2:20" ht="30" customHeight="1">
      <c r="B108" s="114" t="s">
        <v>213</v>
      </c>
      <c r="C108" s="116"/>
      <c r="D108" s="117"/>
      <c r="E108" s="116"/>
      <c r="F108" s="117">
        <f>SUM(F101:F106)</f>
        <v>1669894288.8</v>
      </c>
      <c r="G108" s="117">
        <f>SUM(G101:G106)</f>
        <v>1090921920.8171008</v>
      </c>
      <c r="H108" s="116"/>
      <c r="I108" s="116"/>
      <c r="J108" s="116"/>
      <c r="K108" s="116"/>
      <c r="L108" s="116"/>
      <c r="M108" s="116"/>
    </row>
    <row r="109" spans="2:20" s="118" customFormat="1" ht="2.25" customHeight="1">
      <c r="B109" s="122"/>
      <c r="C109" s="123"/>
      <c r="D109" s="12"/>
      <c r="E109" s="12"/>
      <c r="F109" s="124"/>
      <c r="G109" s="124"/>
      <c r="H109" s="103"/>
      <c r="I109" s="103"/>
      <c r="J109" s="103"/>
      <c r="K109" s="103"/>
      <c r="L109" s="103"/>
      <c r="M109" s="125"/>
      <c r="T109" s="119"/>
    </row>
    <row r="110" spans="2:20" s="118" customFormat="1" ht="30" customHeight="1">
      <c r="B110" s="126" t="s">
        <v>244</v>
      </c>
      <c r="C110" s="127"/>
      <c r="D110" s="128"/>
      <c r="E110" s="128"/>
      <c r="F110" s="129">
        <f>+F108+F97</f>
        <v>3364969319.54</v>
      </c>
      <c r="G110" s="129">
        <f>+G108+G97</f>
        <v>2248207375.7455397</v>
      </c>
      <c r="H110" s="130"/>
      <c r="I110" s="128"/>
      <c r="J110" s="128"/>
      <c r="K110" s="128"/>
      <c r="L110" s="128"/>
      <c r="M110" s="128"/>
      <c r="T110" s="119"/>
    </row>
    <row r="111" spans="2:20" ht="2.25" customHeight="1">
      <c r="B111" s="67"/>
      <c r="C111" s="68"/>
      <c r="D111" s="68"/>
      <c r="E111" s="68"/>
      <c r="F111" s="120"/>
      <c r="G111" s="120"/>
      <c r="H111" s="43"/>
      <c r="I111" s="43"/>
      <c r="J111" s="131"/>
      <c r="K111" s="43"/>
      <c r="L111" s="43"/>
      <c r="M111" s="43"/>
    </row>
    <row r="112" spans="2:20" ht="30" customHeight="1">
      <c r="B112" s="44" t="s">
        <v>245</v>
      </c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</row>
    <row r="113" spans="2:20" ht="2.25" customHeight="1">
      <c r="B113" s="132"/>
      <c r="C113" s="33"/>
      <c r="D113" s="133"/>
      <c r="E113" s="133"/>
      <c r="F113" s="134"/>
      <c r="G113" s="134"/>
      <c r="H113" s="135"/>
      <c r="I113" s="135"/>
      <c r="J113" s="136"/>
      <c r="K113" s="67"/>
      <c r="L113" s="67"/>
      <c r="M113" s="67"/>
    </row>
    <row r="114" spans="2:20" s="47" customFormat="1" ht="26.25" customHeight="1">
      <c r="B114" s="48">
        <v>1</v>
      </c>
      <c r="C114" s="50" t="s">
        <v>246</v>
      </c>
      <c r="D114" s="49" t="s">
        <v>247</v>
      </c>
      <c r="E114" s="51" t="s">
        <v>248</v>
      </c>
      <c r="F114" s="72">
        <v>15000000</v>
      </c>
      <c r="G114" s="137">
        <v>7278503.5000000056</v>
      </c>
      <c r="H114" s="51" t="s">
        <v>249</v>
      </c>
      <c r="I114" s="51" t="s">
        <v>250</v>
      </c>
      <c r="J114" s="51" t="s">
        <v>251</v>
      </c>
      <c r="K114" s="111" t="s">
        <v>252</v>
      </c>
      <c r="L114" s="21">
        <v>120</v>
      </c>
      <c r="M114" s="53" t="s">
        <v>253</v>
      </c>
      <c r="T114" s="102"/>
    </row>
    <row r="115" spans="2:20" ht="2.25" customHeight="1">
      <c r="B115" s="74"/>
      <c r="C115" s="76"/>
      <c r="D115" s="75"/>
      <c r="E115" s="81"/>
      <c r="F115" s="78"/>
      <c r="G115" s="112"/>
      <c r="H115" s="77"/>
      <c r="I115" s="77"/>
      <c r="J115" s="55"/>
      <c r="K115" s="121"/>
      <c r="L115" s="80"/>
      <c r="M115" s="77"/>
    </row>
    <row r="116" spans="2:20" ht="30" customHeight="1">
      <c r="B116" s="114" t="s">
        <v>254</v>
      </c>
      <c r="C116" s="116"/>
      <c r="D116" s="116"/>
      <c r="E116" s="116"/>
      <c r="F116" s="117">
        <f>SUM(F114:F114)</f>
        <v>15000000</v>
      </c>
      <c r="G116" s="117">
        <f>SUM(G114:G114)</f>
        <v>7278503.5000000056</v>
      </c>
      <c r="H116" s="116"/>
      <c r="I116" s="116"/>
      <c r="J116" s="116"/>
      <c r="K116" s="116"/>
      <c r="L116" s="116"/>
      <c r="M116" s="116"/>
    </row>
    <row r="117" spans="2:20" ht="2.25" customHeight="1">
      <c r="B117" s="67"/>
      <c r="C117" s="70"/>
      <c r="D117" s="138"/>
      <c r="E117" s="43"/>
      <c r="F117" s="139"/>
      <c r="G117" s="139"/>
      <c r="H117" s="38"/>
      <c r="I117" s="38"/>
      <c r="J117" s="140"/>
      <c r="K117" s="38"/>
      <c r="L117" s="38"/>
      <c r="M117" s="141"/>
    </row>
    <row r="118" spans="2:20" ht="30" customHeight="1">
      <c r="B118" s="44" t="s">
        <v>255</v>
      </c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</row>
    <row r="119" spans="2:20" ht="2.25" customHeight="1">
      <c r="B119" s="67"/>
      <c r="C119" s="142"/>
      <c r="D119" s="56"/>
      <c r="E119" s="55"/>
      <c r="F119" s="143"/>
      <c r="G119" s="143"/>
      <c r="H119" s="144"/>
      <c r="I119" s="55"/>
      <c r="J119" s="145"/>
      <c r="K119" s="55"/>
      <c r="L119" s="55"/>
      <c r="M119" s="146"/>
    </row>
    <row r="120" spans="2:20" s="47" customFormat="1" ht="27" customHeight="1">
      <c r="B120" s="48">
        <v>1</v>
      </c>
      <c r="C120" s="49" t="s">
        <v>256</v>
      </c>
      <c r="D120" s="49" t="s">
        <v>110</v>
      </c>
      <c r="E120" s="51" t="s">
        <v>257</v>
      </c>
      <c r="F120" s="147">
        <v>27500000</v>
      </c>
      <c r="G120" s="72">
        <v>14783079.988735629</v>
      </c>
      <c r="H120" s="51" t="s">
        <v>258</v>
      </c>
      <c r="I120" s="53" t="s">
        <v>259</v>
      </c>
      <c r="J120" s="51">
        <v>22568</v>
      </c>
      <c r="K120" s="51" t="s">
        <v>260</v>
      </c>
      <c r="L120" s="51">
        <v>180</v>
      </c>
      <c r="M120" s="51" t="s">
        <v>261</v>
      </c>
      <c r="T120" s="102"/>
    </row>
    <row r="121" spans="2:20" s="47" customFormat="1" ht="27" customHeight="1">
      <c r="B121" s="48">
        <v>2</v>
      </c>
      <c r="C121" s="50" t="s">
        <v>262</v>
      </c>
      <c r="D121" s="49" t="s">
        <v>110</v>
      </c>
      <c r="E121" s="51" t="s">
        <v>263</v>
      </c>
      <c r="F121" s="72">
        <v>17000000</v>
      </c>
      <c r="G121" s="72">
        <v>5241666.3900000043</v>
      </c>
      <c r="H121" s="51" t="s">
        <v>264</v>
      </c>
      <c r="I121" s="51" t="s">
        <v>265</v>
      </c>
      <c r="J121" s="51">
        <v>22567</v>
      </c>
      <c r="K121" s="51" t="s">
        <v>266</v>
      </c>
      <c r="L121" s="51">
        <v>120</v>
      </c>
      <c r="M121" s="51" t="s">
        <v>267</v>
      </c>
      <c r="T121" s="102"/>
    </row>
    <row r="122" spans="2:20" s="47" customFormat="1" ht="27" customHeight="1">
      <c r="B122" s="48">
        <v>3</v>
      </c>
      <c r="C122" s="49" t="s">
        <v>268</v>
      </c>
      <c r="D122" s="49" t="s">
        <v>110</v>
      </c>
      <c r="E122" s="51" t="s">
        <v>269</v>
      </c>
      <c r="F122" s="72">
        <v>8500000</v>
      </c>
      <c r="G122" s="72">
        <v>195457.82999999746</v>
      </c>
      <c r="H122" s="51" t="s">
        <v>270</v>
      </c>
      <c r="I122" s="51" t="s">
        <v>271</v>
      </c>
      <c r="J122" s="51">
        <v>19512</v>
      </c>
      <c r="K122" s="51" t="s">
        <v>272</v>
      </c>
      <c r="L122" s="51">
        <v>120</v>
      </c>
      <c r="M122" s="51" t="s">
        <v>273</v>
      </c>
      <c r="T122" s="102"/>
    </row>
    <row r="123" spans="2:20" ht="2.25" customHeight="1">
      <c r="B123" s="67"/>
      <c r="C123" s="70"/>
      <c r="D123" s="138"/>
      <c r="E123" s="43"/>
      <c r="F123" s="139"/>
      <c r="G123" s="139"/>
      <c r="H123" s="38"/>
      <c r="I123" s="38"/>
      <c r="J123" s="140"/>
      <c r="K123" s="38"/>
      <c r="L123" s="38"/>
      <c r="M123" s="141"/>
    </row>
    <row r="124" spans="2:20" ht="30" customHeight="1">
      <c r="B124" s="114" t="s">
        <v>274</v>
      </c>
      <c r="C124" s="116"/>
      <c r="D124" s="116"/>
      <c r="E124" s="116"/>
      <c r="F124" s="117">
        <f>SUM(F120:F122)</f>
        <v>53000000</v>
      </c>
      <c r="G124" s="117">
        <f>SUM(G120:G122)</f>
        <v>20220204.20873563</v>
      </c>
      <c r="H124" s="116"/>
      <c r="I124" s="116"/>
      <c r="J124" s="116"/>
      <c r="K124" s="116"/>
      <c r="L124" s="116"/>
      <c r="M124" s="116"/>
    </row>
    <row r="125" spans="2:20" s="118" customFormat="1" ht="2.25" customHeight="1">
      <c r="B125" s="148"/>
      <c r="C125" s="149"/>
      <c r="D125" s="149"/>
      <c r="E125" s="149"/>
      <c r="F125" s="150"/>
      <c r="G125" s="150"/>
      <c r="H125" s="149"/>
      <c r="I125" s="149"/>
      <c r="J125" s="149"/>
      <c r="K125" s="149"/>
      <c r="L125" s="149"/>
      <c r="M125" s="149"/>
      <c r="T125" s="119"/>
    </row>
    <row r="126" spans="2:20" ht="30" customHeight="1">
      <c r="B126" s="114" t="s">
        <v>275</v>
      </c>
      <c r="C126" s="116"/>
      <c r="D126" s="116"/>
      <c r="E126" s="116"/>
      <c r="F126" s="117">
        <f>+F124+F116</f>
        <v>68000000</v>
      </c>
      <c r="G126" s="117">
        <f>+G124+G116</f>
        <v>27498707.708735637</v>
      </c>
      <c r="H126" s="116"/>
      <c r="I126" s="116"/>
      <c r="J126" s="116"/>
      <c r="K126" s="116"/>
      <c r="L126" s="116"/>
      <c r="M126" s="116"/>
    </row>
    <row r="127" spans="2:20" ht="2.25" customHeight="1">
      <c r="B127" s="151"/>
      <c r="C127" s="70"/>
      <c r="D127" s="70"/>
      <c r="E127" s="70"/>
      <c r="F127" s="139"/>
      <c r="G127" s="139"/>
      <c r="H127" s="70"/>
      <c r="I127" s="70"/>
      <c r="J127" s="70"/>
      <c r="K127" s="70"/>
      <c r="L127" s="70"/>
      <c r="M127" s="70"/>
    </row>
    <row r="128" spans="2:20" s="155" customFormat="1" ht="30" customHeight="1">
      <c r="B128" s="83" t="s">
        <v>18</v>
      </c>
      <c r="C128" s="152"/>
      <c r="D128" s="153"/>
      <c r="E128" s="153"/>
      <c r="F128" s="86">
        <f>+F126+F110</f>
        <v>3432969319.54</v>
      </c>
      <c r="G128" s="86">
        <f>+G126+G110</f>
        <v>2275706083.4542751</v>
      </c>
      <c r="H128" s="154"/>
      <c r="I128" s="153"/>
      <c r="J128" s="153"/>
      <c r="K128" s="153"/>
      <c r="L128" s="153"/>
      <c r="M128" s="153"/>
      <c r="T128" s="156"/>
    </row>
    <row r="129" spans="2:20" ht="2.25" customHeight="1">
      <c r="B129" s="67"/>
      <c r="C129" s="33"/>
      <c r="D129" s="33"/>
      <c r="E129" s="33"/>
      <c r="F129" s="157"/>
      <c r="G129" s="157"/>
      <c r="H129" s="33"/>
      <c r="I129" s="33"/>
      <c r="J129" s="33"/>
      <c r="K129" s="33"/>
      <c r="L129" s="33"/>
      <c r="M129" s="33"/>
    </row>
    <row r="130" spans="2:20" ht="30" customHeight="1">
      <c r="B130" s="37" t="s">
        <v>276</v>
      </c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</row>
    <row r="131" spans="2:20" ht="2.25" customHeight="1">
      <c r="B131" s="158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</row>
    <row r="132" spans="2:20" s="47" customFormat="1" ht="27.75" customHeight="1">
      <c r="B132" s="40" t="s">
        <v>277</v>
      </c>
      <c r="C132" s="40"/>
      <c r="D132" s="41" t="s">
        <v>24</v>
      </c>
      <c r="E132" s="41" t="s">
        <v>26</v>
      </c>
      <c r="F132" s="41" t="s">
        <v>27</v>
      </c>
      <c r="G132" s="42" t="s">
        <v>28</v>
      </c>
      <c r="H132" s="41" t="s">
        <v>29</v>
      </c>
      <c r="I132" s="41" t="s">
        <v>30</v>
      </c>
      <c r="J132" s="41" t="s">
        <v>278</v>
      </c>
      <c r="K132" s="41" t="s">
        <v>32</v>
      </c>
      <c r="L132" s="41" t="s">
        <v>33</v>
      </c>
      <c r="M132" s="41" t="s">
        <v>192</v>
      </c>
      <c r="T132" s="102"/>
    </row>
    <row r="133" spans="2:20" s="47" customFormat="1" ht="27.75" customHeight="1">
      <c r="B133" s="40"/>
      <c r="C133" s="40"/>
      <c r="D133" s="41"/>
      <c r="E133" s="41"/>
      <c r="F133" s="41"/>
      <c r="G133" s="42" t="s">
        <v>4</v>
      </c>
      <c r="H133" s="41"/>
      <c r="I133" s="41"/>
      <c r="J133" s="41"/>
      <c r="K133" s="41"/>
      <c r="L133" s="41"/>
      <c r="M133" s="41"/>
      <c r="T133" s="102"/>
    </row>
    <row r="134" spans="2:20" ht="2.25" customHeight="1">
      <c r="B134" s="160"/>
      <c r="C134" s="160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</row>
    <row r="135" spans="2:20" ht="30" customHeight="1">
      <c r="B135" s="44" t="s">
        <v>279</v>
      </c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2:20" ht="2.25" customHeight="1">
      <c r="B136" s="67"/>
      <c r="C136" s="162"/>
      <c r="D136" s="133"/>
      <c r="E136" s="133"/>
      <c r="F136" s="163"/>
      <c r="G136" s="164"/>
      <c r="H136" s="163"/>
      <c r="I136" s="133"/>
      <c r="J136" s="133"/>
      <c r="K136" s="133"/>
      <c r="L136" s="133"/>
      <c r="M136" s="133"/>
    </row>
    <row r="137" spans="2:20" s="47" customFormat="1" ht="27" customHeight="1">
      <c r="B137" s="48">
        <v>1</v>
      </c>
      <c r="C137" s="49" t="s">
        <v>280</v>
      </c>
      <c r="D137" s="49" t="s">
        <v>281</v>
      </c>
      <c r="E137" s="51" t="s">
        <v>282</v>
      </c>
      <c r="F137" s="72">
        <v>30500000</v>
      </c>
      <c r="G137" s="72">
        <v>28475204.203183755</v>
      </c>
      <c r="H137" s="51" t="s">
        <v>283</v>
      </c>
      <c r="I137" s="51" t="s">
        <v>284</v>
      </c>
      <c r="J137" s="165" t="s">
        <v>285</v>
      </c>
      <c r="K137" s="54" t="s">
        <v>286</v>
      </c>
      <c r="L137" s="21">
        <v>240</v>
      </c>
      <c r="M137" s="51" t="s">
        <v>287</v>
      </c>
      <c r="T137" s="102"/>
    </row>
    <row r="138" spans="2:20" s="47" customFormat="1" ht="27" customHeight="1">
      <c r="B138" s="48">
        <v>2</v>
      </c>
      <c r="C138" s="49" t="s">
        <v>280</v>
      </c>
      <c r="D138" s="49" t="s">
        <v>281</v>
      </c>
      <c r="E138" s="51" t="s">
        <v>282</v>
      </c>
      <c r="F138" s="72">
        <v>14500000</v>
      </c>
      <c r="G138" s="72">
        <v>13537395.539245738</v>
      </c>
      <c r="H138" s="51" t="s">
        <v>288</v>
      </c>
      <c r="I138" s="51" t="s">
        <v>289</v>
      </c>
      <c r="J138" s="165" t="s">
        <v>285</v>
      </c>
      <c r="K138" s="54" t="s">
        <v>286</v>
      </c>
      <c r="L138" s="21">
        <v>240</v>
      </c>
      <c r="M138" s="51" t="s">
        <v>287</v>
      </c>
      <c r="T138" s="102"/>
    </row>
    <row r="139" spans="2:20" s="47" customFormat="1" ht="27" customHeight="1">
      <c r="B139" s="48">
        <v>3</v>
      </c>
      <c r="C139" s="49" t="s">
        <v>290</v>
      </c>
      <c r="D139" s="49" t="s">
        <v>281</v>
      </c>
      <c r="E139" s="51" t="s">
        <v>291</v>
      </c>
      <c r="F139" s="72">
        <v>30000000</v>
      </c>
      <c r="G139" s="72">
        <v>1722800</v>
      </c>
      <c r="H139" s="51" t="s">
        <v>292</v>
      </c>
      <c r="I139" s="51" t="s">
        <v>293</v>
      </c>
      <c r="J139" s="165" t="s">
        <v>294</v>
      </c>
      <c r="K139" s="54" t="s">
        <v>295</v>
      </c>
      <c r="L139" s="21">
        <v>120</v>
      </c>
      <c r="M139" s="51" t="s">
        <v>296</v>
      </c>
      <c r="T139" s="102"/>
    </row>
    <row r="140" spans="2:20" s="47" customFormat="1" ht="27" customHeight="1">
      <c r="B140" s="48">
        <v>4</v>
      </c>
      <c r="C140" s="49" t="s">
        <v>297</v>
      </c>
      <c r="D140" s="49" t="s">
        <v>281</v>
      </c>
      <c r="E140" s="51" t="s">
        <v>298</v>
      </c>
      <c r="F140" s="72">
        <v>60000000</v>
      </c>
      <c r="G140" s="147">
        <v>0</v>
      </c>
      <c r="H140" s="51" t="s">
        <v>299</v>
      </c>
      <c r="I140" s="51" t="s">
        <v>300</v>
      </c>
      <c r="J140" s="166" t="s">
        <v>301</v>
      </c>
      <c r="K140" s="51" t="s">
        <v>302</v>
      </c>
      <c r="L140" s="21">
        <v>180</v>
      </c>
      <c r="M140" s="51" t="s">
        <v>303</v>
      </c>
      <c r="T140" s="102"/>
    </row>
    <row r="141" spans="2:20" s="47" customFormat="1" ht="27" customHeight="1">
      <c r="B141" s="48">
        <v>5</v>
      </c>
      <c r="C141" s="49" t="s">
        <v>304</v>
      </c>
      <c r="D141" s="49" t="s">
        <v>281</v>
      </c>
      <c r="E141" s="51" t="s">
        <v>305</v>
      </c>
      <c r="F141" s="147">
        <v>158000000</v>
      </c>
      <c r="G141" s="147">
        <v>135125309</v>
      </c>
      <c r="H141" s="51" t="s">
        <v>306</v>
      </c>
      <c r="I141" s="51" t="s">
        <v>307</v>
      </c>
      <c r="J141" s="165" t="s">
        <v>308</v>
      </c>
      <c r="K141" s="54" t="s">
        <v>309</v>
      </c>
      <c r="L141" s="21">
        <v>120</v>
      </c>
      <c r="M141" s="51" t="s">
        <v>310</v>
      </c>
      <c r="T141" s="102"/>
    </row>
    <row r="142" spans="2:20" s="47" customFormat="1" ht="27" customHeight="1">
      <c r="B142" s="48">
        <v>6</v>
      </c>
      <c r="C142" s="49" t="s">
        <v>311</v>
      </c>
      <c r="D142" s="49" t="s">
        <v>195</v>
      </c>
      <c r="E142" s="51" t="s">
        <v>312</v>
      </c>
      <c r="F142" s="72">
        <v>1580701760</v>
      </c>
      <c r="G142" s="72">
        <v>1363541776.5478718</v>
      </c>
      <c r="H142" s="51" t="s">
        <v>313</v>
      </c>
      <c r="I142" s="51" t="s">
        <v>314</v>
      </c>
      <c r="J142" s="53" t="s">
        <v>315</v>
      </c>
      <c r="K142" s="54" t="s">
        <v>316</v>
      </c>
      <c r="L142" s="21">
        <v>212</v>
      </c>
      <c r="M142" s="51" t="s">
        <v>205</v>
      </c>
      <c r="T142" s="102"/>
    </row>
    <row r="143" spans="2:20" s="47" customFormat="1" ht="36">
      <c r="B143" s="48">
        <v>7</v>
      </c>
      <c r="C143" s="49" t="s">
        <v>311</v>
      </c>
      <c r="D143" s="49" t="s">
        <v>43</v>
      </c>
      <c r="E143" s="51" t="s">
        <v>317</v>
      </c>
      <c r="F143" s="72">
        <v>1100000000</v>
      </c>
      <c r="G143" s="72">
        <v>916666700.95999992</v>
      </c>
      <c r="H143" s="51" t="s">
        <v>318</v>
      </c>
      <c r="I143" s="51" t="s">
        <v>319</v>
      </c>
      <c r="J143" s="53" t="s">
        <v>320</v>
      </c>
      <c r="K143" s="54" t="s">
        <v>321</v>
      </c>
      <c r="L143" s="21">
        <v>240</v>
      </c>
      <c r="M143" s="51" t="s">
        <v>322</v>
      </c>
      <c r="T143" s="102"/>
    </row>
    <row r="144" spans="2:20" s="47" customFormat="1" ht="27" customHeight="1">
      <c r="B144" s="48">
        <v>8</v>
      </c>
      <c r="C144" s="49" t="s">
        <v>323</v>
      </c>
      <c r="D144" s="49" t="s">
        <v>281</v>
      </c>
      <c r="E144" s="51" t="s">
        <v>324</v>
      </c>
      <c r="F144" s="72">
        <v>8500000</v>
      </c>
      <c r="G144" s="72">
        <v>6682000</v>
      </c>
      <c r="H144" s="51" t="s">
        <v>325</v>
      </c>
      <c r="I144" s="51" t="s">
        <v>326</v>
      </c>
      <c r="J144" s="53" t="s">
        <v>327</v>
      </c>
      <c r="K144" s="51" t="s">
        <v>328</v>
      </c>
      <c r="L144" s="21">
        <v>120</v>
      </c>
      <c r="M144" s="51" t="s">
        <v>329</v>
      </c>
      <c r="T144" s="102"/>
    </row>
    <row r="145" spans="2:20" s="47" customFormat="1" ht="27" customHeight="1">
      <c r="B145" s="48">
        <v>9</v>
      </c>
      <c r="C145" s="49" t="s">
        <v>330</v>
      </c>
      <c r="D145" s="49" t="s">
        <v>281</v>
      </c>
      <c r="E145" s="51" t="s">
        <v>331</v>
      </c>
      <c r="F145" s="72">
        <v>58500000</v>
      </c>
      <c r="G145" s="72">
        <v>52294262</v>
      </c>
      <c r="H145" s="51" t="s">
        <v>332</v>
      </c>
      <c r="I145" s="51" t="s">
        <v>333</v>
      </c>
      <c r="J145" s="53" t="s">
        <v>334</v>
      </c>
      <c r="K145" s="54" t="s">
        <v>309</v>
      </c>
      <c r="L145" s="21">
        <v>180</v>
      </c>
      <c r="M145" s="53" t="s">
        <v>115</v>
      </c>
      <c r="T145" s="102"/>
    </row>
    <row r="146" spans="2:20" s="47" customFormat="1" ht="27" customHeight="1">
      <c r="B146" s="48">
        <v>10</v>
      </c>
      <c r="C146" s="49" t="s">
        <v>330</v>
      </c>
      <c r="D146" s="49" t="s">
        <v>281</v>
      </c>
      <c r="E146" s="51" t="s">
        <v>331</v>
      </c>
      <c r="F146" s="72">
        <v>16500000</v>
      </c>
      <c r="G146" s="72">
        <v>14834905.693312386</v>
      </c>
      <c r="H146" s="51" t="s">
        <v>335</v>
      </c>
      <c r="I146" s="51" t="s">
        <v>336</v>
      </c>
      <c r="J146" s="53" t="s">
        <v>334</v>
      </c>
      <c r="K146" s="54" t="s">
        <v>309</v>
      </c>
      <c r="L146" s="21">
        <v>180</v>
      </c>
      <c r="M146" s="53" t="s">
        <v>115</v>
      </c>
      <c r="T146" s="102"/>
    </row>
    <row r="147" spans="2:20" s="47" customFormat="1" ht="27" customHeight="1">
      <c r="B147" s="48">
        <v>11</v>
      </c>
      <c r="C147" s="49" t="s">
        <v>337</v>
      </c>
      <c r="D147" s="49" t="s">
        <v>281</v>
      </c>
      <c r="E147" s="51" t="s">
        <v>338</v>
      </c>
      <c r="F147" s="72">
        <v>80000000</v>
      </c>
      <c r="G147" s="72">
        <v>63481386.300443716</v>
      </c>
      <c r="H147" s="51" t="s">
        <v>288</v>
      </c>
      <c r="I147" s="51" t="s">
        <v>339</v>
      </c>
      <c r="J147" s="53" t="s">
        <v>340</v>
      </c>
      <c r="K147" s="54" t="s">
        <v>341</v>
      </c>
      <c r="L147" s="21">
        <v>120</v>
      </c>
      <c r="M147" s="53" t="s">
        <v>310</v>
      </c>
      <c r="T147" s="102"/>
    </row>
    <row r="148" spans="2:20" s="47" customFormat="1" ht="27" customHeight="1">
      <c r="B148" s="48">
        <v>12</v>
      </c>
      <c r="C148" s="49" t="s">
        <v>342</v>
      </c>
      <c r="D148" s="49" t="s">
        <v>195</v>
      </c>
      <c r="E148" s="51" t="s">
        <v>343</v>
      </c>
      <c r="F148" s="72">
        <v>450000000</v>
      </c>
      <c r="G148" s="72">
        <v>254464434</v>
      </c>
      <c r="H148" s="51" t="s">
        <v>344</v>
      </c>
      <c r="I148" s="51" t="s">
        <v>345</v>
      </c>
      <c r="J148" s="51" t="s">
        <v>346</v>
      </c>
      <c r="K148" s="51" t="s">
        <v>260</v>
      </c>
      <c r="L148" s="21">
        <v>180</v>
      </c>
      <c r="M148" s="51" t="s">
        <v>347</v>
      </c>
      <c r="T148" s="102"/>
    </row>
    <row r="149" spans="2:20" s="47" customFormat="1" ht="27" customHeight="1">
      <c r="B149" s="48">
        <v>13</v>
      </c>
      <c r="C149" s="49" t="s">
        <v>348</v>
      </c>
      <c r="D149" s="49" t="s">
        <v>349</v>
      </c>
      <c r="E149" s="51" t="s">
        <v>350</v>
      </c>
      <c r="F149" s="72">
        <v>32000000</v>
      </c>
      <c r="G149" s="72">
        <v>20533282</v>
      </c>
      <c r="H149" s="51" t="s">
        <v>351</v>
      </c>
      <c r="I149" s="51" t="s">
        <v>352</v>
      </c>
      <c r="J149" s="51" t="s">
        <v>353</v>
      </c>
      <c r="K149" s="51" t="s">
        <v>302</v>
      </c>
      <c r="L149" s="21">
        <v>120</v>
      </c>
      <c r="M149" s="51" t="s">
        <v>354</v>
      </c>
      <c r="T149" s="102"/>
    </row>
    <row r="150" spans="2:20" s="47" customFormat="1" ht="27" customHeight="1">
      <c r="B150" s="48">
        <v>14</v>
      </c>
      <c r="C150" s="49" t="s">
        <v>355</v>
      </c>
      <c r="D150" s="49" t="s">
        <v>36</v>
      </c>
      <c r="E150" s="51" t="s">
        <v>356</v>
      </c>
      <c r="F150" s="72">
        <v>960000000</v>
      </c>
      <c r="G150" s="72">
        <v>959760581.01999998</v>
      </c>
      <c r="H150" s="51" t="s">
        <v>357</v>
      </c>
      <c r="I150" s="51" t="s">
        <v>358</v>
      </c>
      <c r="J150" s="53" t="s">
        <v>359</v>
      </c>
      <c r="K150" s="51" t="s">
        <v>360</v>
      </c>
      <c r="L150" s="21">
        <v>180</v>
      </c>
      <c r="M150" s="53" t="s">
        <v>361</v>
      </c>
      <c r="T150" s="102"/>
    </row>
    <row r="151" spans="2:20" s="47" customFormat="1" ht="48">
      <c r="B151" s="48">
        <v>15</v>
      </c>
      <c r="C151" s="50" t="s">
        <v>362</v>
      </c>
      <c r="D151" s="49" t="s">
        <v>43</v>
      </c>
      <c r="E151" s="51" t="s">
        <v>363</v>
      </c>
      <c r="F151" s="72">
        <v>1237000000</v>
      </c>
      <c r="G151" s="72">
        <v>1077337650.9397161</v>
      </c>
      <c r="H151" s="51" t="s">
        <v>364</v>
      </c>
      <c r="I151" s="51" t="s">
        <v>365</v>
      </c>
      <c r="J151" s="51" t="s">
        <v>366</v>
      </c>
      <c r="K151" s="54" t="s">
        <v>367</v>
      </c>
      <c r="L151" s="21">
        <v>180</v>
      </c>
      <c r="M151" s="51" t="s">
        <v>368</v>
      </c>
      <c r="T151" s="102"/>
    </row>
    <row r="152" spans="2:20" ht="3" customHeight="1">
      <c r="B152" s="74"/>
      <c r="C152" s="76"/>
      <c r="D152" s="75"/>
      <c r="E152" s="77"/>
      <c r="F152" s="78"/>
      <c r="G152" s="112"/>
      <c r="H152" s="77"/>
      <c r="I152" s="77"/>
      <c r="J152" s="55"/>
      <c r="K152" s="77"/>
      <c r="L152" s="80"/>
      <c r="M152" s="77"/>
    </row>
    <row r="153" spans="2:20" s="118" customFormat="1" ht="30" customHeight="1">
      <c r="B153" s="114" t="s">
        <v>108</v>
      </c>
      <c r="C153" s="115"/>
      <c r="D153" s="116"/>
      <c r="E153" s="116"/>
      <c r="F153" s="117">
        <f>SUM(F137:F151)</f>
        <v>5816201760</v>
      </c>
      <c r="G153" s="117">
        <f>SUM(G137:G151)</f>
        <v>4908457688.2037735</v>
      </c>
      <c r="H153" s="116"/>
      <c r="I153" s="116"/>
      <c r="J153" s="116"/>
      <c r="K153" s="116"/>
      <c r="L153" s="116"/>
      <c r="M153" s="116"/>
      <c r="T153" s="119"/>
    </row>
    <row r="154" spans="2:20" ht="3" customHeight="1">
      <c r="B154" s="167"/>
      <c r="C154" s="12"/>
      <c r="D154" s="168"/>
      <c r="E154" s="168"/>
      <c r="F154" s="169"/>
      <c r="G154" s="169"/>
      <c r="H154" s="168"/>
      <c r="I154" s="168"/>
      <c r="J154" s="168"/>
      <c r="K154" s="168"/>
      <c r="L154" s="168"/>
      <c r="M154" s="168"/>
    </row>
    <row r="155" spans="2:20">
      <c r="B155" s="170" t="s">
        <v>157</v>
      </c>
      <c r="C155" s="171"/>
      <c r="D155" s="13"/>
      <c r="E155" s="13"/>
      <c r="F155" s="13"/>
      <c r="G155" s="13"/>
      <c r="H155" s="13"/>
      <c r="I155" s="13"/>
      <c r="J155" s="13"/>
      <c r="K155" s="13"/>
      <c r="L155" s="13"/>
      <c r="M155" s="13"/>
    </row>
    <row r="156" spans="2:20">
      <c r="B156" s="172" t="s">
        <v>158</v>
      </c>
      <c r="C156" s="171"/>
      <c r="D156" s="13"/>
      <c r="E156" s="13"/>
      <c r="F156" s="13"/>
      <c r="G156" s="13"/>
      <c r="H156" s="13"/>
      <c r="I156" s="13"/>
      <c r="J156" s="13"/>
      <c r="K156" s="13"/>
      <c r="L156" s="13"/>
      <c r="M156" s="13"/>
    </row>
    <row r="157" spans="2:20" ht="3" customHeight="1">
      <c r="B157" s="67"/>
      <c r="C157" s="108"/>
      <c r="D157" s="108"/>
      <c r="E157" s="108"/>
      <c r="F157" s="108"/>
      <c r="G157" s="108"/>
      <c r="H157" s="108"/>
      <c r="I157" s="108"/>
      <c r="J157" s="108"/>
      <c r="K157" s="108"/>
      <c r="L157" s="173"/>
      <c r="M157" s="173"/>
    </row>
    <row r="158" spans="2:20" ht="30" customHeight="1">
      <c r="B158" s="44" t="s">
        <v>369</v>
      </c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</row>
    <row r="159" spans="2:20" ht="3" customHeight="1">
      <c r="B159" s="67"/>
      <c r="C159" s="162"/>
      <c r="D159" s="108"/>
      <c r="E159" s="108"/>
      <c r="F159" s="108"/>
      <c r="G159" s="108"/>
      <c r="H159" s="108"/>
      <c r="I159" s="108"/>
      <c r="J159" s="108"/>
      <c r="K159" s="108"/>
      <c r="L159" s="173"/>
      <c r="M159" s="173"/>
    </row>
    <row r="160" spans="2:20" s="47" customFormat="1" ht="27" customHeight="1">
      <c r="B160" s="48">
        <v>1</v>
      </c>
      <c r="C160" s="49" t="s">
        <v>370</v>
      </c>
      <c r="D160" s="49" t="s">
        <v>110</v>
      </c>
      <c r="E160" s="51" t="s">
        <v>371</v>
      </c>
      <c r="F160" s="147">
        <v>3200000</v>
      </c>
      <c r="G160" s="147">
        <v>906666.80999999715</v>
      </c>
      <c r="H160" s="51" t="s">
        <v>372</v>
      </c>
      <c r="I160" s="51" t="s">
        <v>373</v>
      </c>
      <c r="J160" s="51" t="s">
        <v>374</v>
      </c>
      <c r="K160" s="51" t="s">
        <v>375</v>
      </c>
      <c r="L160" s="21">
        <v>60</v>
      </c>
      <c r="M160" s="51" t="s">
        <v>376</v>
      </c>
      <c r="N160" s="174"/>
      <c r="T160" s="102"/>
    </row>
    <row r="161" spans="2:20" s="47" customFormat="1" ht="27" customHeight="1">
      <c r="B161" s="48">
        <v>2</v>
      </c>
      <c r="C161" s="49" t="s">
        <v>370</v>
      </c>
      <c r="D161" s="49" t="s">
        <v>110</v>
      </c>
      <c r="E161" s="51" t="s">
        <v>377</v>
      </c>
      <c r="F161" s="147">
        <v>5000000</v>
      </c>
      <c r="G161" s="147">
        <v>4482758.589999998</v>
      </c>
      <c r="H161" s="51"/>
      <c r="I161" s="51" t="s">
        <v>378</v>
      </c>
      <c r="J161" s="166" t="s">
        <v>379</v>
      </c>
      <c r="K161" s="51" t="s">
        <v>380</v>
      </c>
      <c r="L161" s="21">
        <v>60</v>
      </c>
      <c r="M161" s="51"/>
      <c r="N161" s="174"/>
      <c r="T161" s="102"/>
    </row>
    <row r="162" spans="2:20" s="47" customFormat="1" ht="27" customHeight="1">
      <c r="B162" s="48">
        <v>3</v>
      </c>
      <c r="C162" s="49" t="s">
        <v>381</v>
      </c>
      <c r="D162" s="49" t="s">
        <v>110</v>
      </c>
      <c r="E162" s="51" t="s">
        <v>382</v>
      </c>
      <c r="F162" s="147">
        <v>35000000</v>
      </c>
      <c r="G162" s="147">
        <v>30574712.510000005</v>
      </c>
      <c r="H162" s="51" t="s">
        <v>383</v>
      </c>
      <c r="I162" s="175" t="s">
        <v>384</v>
      </c>
      <c r="J162" s="51" t="s">
        <v>385</v>
      </c>
      <c r="K162" s="51" t="s">
        <v>386</v>
      </c>
      <c r="L162" s="21">
        <v>180</v>
      </c>
      <c r="M162" s="51" t="s">
        <v>387</v>
      </c>
      <c r="N162" s="174"/>
      <c r="T162" s="102"/>
    </row>
    <row r="163" spans="2:20" s="47" customFormat="1" ht="27" customHeight="1">
      <c r="B163" s="48">
        <v>4</v>
      </c>
      <c r="C163" s="49" t="s">
        <v>388</v>
      </c>
      <c r="D163" s="49" t="s">
        <v>110</v>
      </c>
      <c r="E163" s="51" t="s">
        <v>389</v>
      </c>
      <c r="F163" s="176">
        <v>4437000</v>
      </c>
      <c r="G163" s="176">
        <v>1854346.31</v>
      </c>
      <c r="H163" s="51" t="s">
        <v>390</v>
      </c>
      <c r="I163" s="175" t="s">
        <v>391</v>
      </c>
      <c r="J163" s="51" t="s">
        <v>392</v>
      </c>
      <c r="K163" s="51" t="s">
        <v>393</v>
      </c>
      <c r="L163" s="21">
        <v>77</v>
      </c>
      <c r="M163" s="53" t="s">
        <v>232</v>
      </c>
      <c r="N163" s="174"/>
      <c r="T163" s="102"/>
    </row>
    <row r="164" spans="2:20" s="47" customFormat="1" ht="27" customHeight="1">
      <c r="B164" s="48">
        <v>5</v>
      </c>
      <c r="C164" s="49" t="s">
        <v>394</v>
      </c>
      <c r="D164" s="49" t="s">
        <v>110</v>
      </c>
      <c r="E164" s="51" t="s">
        <v>395</v>
      </c>
      <c r="F164" s="72">
        <v>12000000</v>
      </c>
      <c r="G164" s="72">
        <v>3467806.4399999836</v>
      </c>
      <c r="H164" s="51" t="s">
        <v>396</v>
      </c>
      <c r="I164" s="51" t="s">
        <v>397</v>
      </c>
      <c r="J164" s="165" t="s">
        <v>398</v>
      </c>
      <c r="K164" s="51" t="s">
        <v>399</v>
      </c>
      <c r="L164" s="21">
        <v>120</v>
      </c>
      <c r="M164" s="51" t="s">
        <v>400</v>
      </c>
      <c r="N164" s="174"/>
      <c r="T164" s="102"/>
    </row>
    <row r="165" spans="2:20" s="47" customFormat="1" ht="27" customHeight="1">
      <c r="B165" s="48">
        <v>6</v>
      </c>
      <c r="C165" s="49" t="s">
        <v>394</v>
      </c>
      <c r="D165" s="49" t="s">
        <v>110</v>
      </c>
      <c r="E165" s="51" t="s">
        <v>401</v>
      </c>
      <c r="F165" s="72">
        <v>5700000</v>
      </c>
      <c r="G165" s="72">
        <v>4774358.9499999965</v>
      </c>
      <c r="H165" s="51" t="s">
        <v>402</v>
      </c>
      <c r="I165" s="51" t="s">
        <v>403</v>
      </c>
      <c r="J165" s="165" t="s">
        <v>404</v>
      </c>
      <c r="K165" s="51" t="s">
        <v>405</v>
      </c>
      <c r="L165" s="21">
        <v>120</v>
      </c>
      <c r="M165" s="51" t="s">
        <v>406</v>
      </c>
      <c r="N165" s="174"/>
      <c r="T165" s="102"/>
    </row>
    <row r="166" spans="2:20" s="47" customFormat="1" ht="27" customHeight="1">
      <c r="B166" s="48">
        <v>7</v>
      </c>
      <c r="C166" s="49" t="s">
        <v>407</v>
      </c>
      <c r="D166" s="49" t="s">
        <v>110</v>
      </c>
      <c r="E166" s="51" t="s">
        <v>408</v>
      </c>
      <c r="F166" s="72">
        <v>38000000</v>
      </c>
      <c r="G166" s="72">
        <v>30042735.160000093</v>
      </c>
      <c r="H166" s="51" t="s">
        <v>409</v>
      </c>
      <c r="I166" s="51" t="s">
        <v>410</v>
      </c>
      <c r="J166" s="166" t="s">
        <v>411</v>
      </c>
      <c r="K166" s="51" t="s">
        <v>412</v>
      </c>
      <c r="L166" s="21">
        <v>240</v>
      </c>
      <c r="M166" s="51" t="s">
        <v>219</v>
      </c>
      <c r="N166" s="174"/>
      <c r="T166" s="102"/>
    </row>
    <row r="167" spans="2:20" s="47" customFormat="1" ht="27" customHeight="1">
      <c r="B167" s="48">
        <v>8</v>
      </c>
      <c r="C167" s="49" t="s">
        <v>256</v>
      </c>
      <c r="D167" s="49" t="s">
        <v>110</v>
      </c>
      <c r="E167" s="51" t="s">
        <v>353</v>
      </c>
      <c r="F167" s="72">
        <v>22000000</v>
      </c>
      <c r="G167" s="72">
        <v>13655172.519999953</v>
      </c>
      <c r="H167" s="51" t="s">
        <v>413</v>
      </c>
      <c r="I167" s="51" t="s">
        <v>414</v>
      </c>
      <c r="J167" s="166" t="s">
        <v>415</v>
      </c>
      <c r="K167" s="51" t="s">
        <v>416</v>
      </c>
      <c r="L167" s="21">
        <v>120</v>
      </c>
      <c r="M167" s="51" t="s">
        <v>417</v>
      </c>
      <c r="N167" s="174"/>
      <c r="T167" s="102"/>
    </row>
    <row r="168" spans="2:20" s="47" customFormat="1" ht="27" customHeight="1">
      <c r="B168" s="48">
        <v>9</v>
      </c>
      <c r="C168" s="49" t="s">
        <v>418</v>
      </c>
      <c r="D168" s="49" t="s">
        <v>110</v>
      </c>
      <c r="E168" s="51" t="s">
        <v>419</v>
      </c>
      <c r="F168" s="72">
        <v>25000000</v>
      </c>
      <c r="G168" s="72">
        <v>22912122.899999984</v>
      </c>
      <c r="H168" s="51" t="s">
        <v>420</v>
      </c>
      <c r="I168" s="51" t="s">
        <v>421</v>
      </c>
      <c r="J168" s="166" t="s">
        <v>422</v>
      </c>
      <c r="K168" s="51" t="s">
        <v>423</v>
      </c>
      <c r="L168" s="21">
        <v>180</v>
      </c>
      <c r="M168" s="51"/>
      <c r="N168" s="174"/>
      <c r="T168" s="102"/>
    </row>
    <row r="169" spans="2:20" s="47" customFormat="1" ht="27" customHeight="1">
      <c r="B169" s="48">
        <v>10</v>
      </c>
      <c r="C169" s="49" t="s">
        <v>304</v>
      </c>
      <c r="D169" s="49" t="s">
        <v>110</v>
      </c>
      <c r="E169" s="51" t="s">
        <v>424</v>
      </c>
      <c r="F169" s="72">
        <v>60000000</v>
      </c>
      <c r="G169" s="72">
        <v>56455696.159999967</v>
      </c>
      <c r="H169" s="51" t="s">
        <v>425</v>
      </c>
      <c r="I169" s="51" t="s">
        <v>426</v>
      </c>
      <c r="J169" s="165" t="s">
        <v>427</v>
      </c>
      <c r="K169" s="51" t="s">
        <v>428</v>
      </c>
      <c r="L169" s="21">
        <v>240</v>
      </c>
      <c r="M169" s="51" t="s">
        <v>429</v>
      </c>
      <c r="N169" s="174"/>
      <c r="T169" s="102"/>
    </row>
    <row r="170" spans="2:20" s="47" customFormat="1" ht="27" customHeight="1">
      <c r="B170" s="48">
        <v>11</v>
      </c>
      <c r="C170" s="49" t="s">
        <v>430</v>
      </c>
      <c r="D170" s="49" t="s">
        <v>110</v>
      </c>
      <c r="E170" s="51" t="s">
        <v>431</v>
      </c>
      <c r="F170" s="72">
        <v>3289464.29</v>
      </c>
      <c r="G170" s="72">
        <v>461679.19000000332</v>
      </c>
      <c r="H170" s="51" t="s">
        <v>432</v>
      </c>
      <c r="I170" s="51" t="s">
        <v>433</v>
      </c>
      <c r="J170" s="165" t="s">
        <v>434</v>
      </c>
      <c r="K170" s="51" t="s">
        <v>435</v>
      </c>
      <c r="L170" s="21">
        <v>60</v>
      </c>
      <c r="M170" s="51" t="s">
        <v>436</v>
      </c>
      <c r="N170" s="174"/>
      <c r="T170" s="102"/>
    </row>
    <row r="171" spans="2:20" s="47" customFormat="1" ht="27" customHeight="1">
      <c r="B171" s="48">
        <v>12</v>
      </c>
      <c r="C171" s="49" t="s">
        <v>437</v>
      </c>
      <c r="D171" s="49" t="s">
        <v>110</v>
      </c>
      <c r="E171" s="51" t="s">
        <v>438</v>
      </c>
      <c r="F171" s="72">
        <v>6000000</v>
      </c>
      <c r="G171" s="72">
        <v>2542372.7200000025</v>
      </c>
      <c r="H171" s="51" t="s">
        <v>439</v>
      </c>
      <c r="I171" s="51" t="s">
        <v>440</v>
      </c>
      <c r="J171" s="165" t="s">
        <v>441</v>
      </c>
      <c r="K171" s="51" t="s">
        <v>442</v>
      </c>
      <c r="L171" s="21">
        <v>120</v>
      </c>
      <c r="M171" s="51" t="s">
        <v>443</v>
      </c>
      <c r="N171" s="174"/>
      <c r="T171" s="102"/>
    </row>
    <row r="172" spans="2:20" s="47" customFormat="1" ht="27" customHeight="1">
      <c r="B172" s="48">
        <v>13</v>
      </c>
      <c r="C172" s="49" t="s">
        <v>437</v>
      </c>
      <c r="D172" s="49" t="s">
        <v>110</v>
      </c>
      <c r="E172" s="51" t="s">
        <v>444</v>
      </c>
      <c r="F172" s="72">
        <v>4300000</v>
      </c>
      <c r="G172" s="72">
        <v>3785470.0299999993</v>
      </c>
      <c r="H172" s="51" t="s">
        <v>445</v>
      </c>
      <c r="I172" s="51" t="s">
        <v>446</v>
      </c>
      <c r="J172" s="165" t="s">
        <v>447</v>
      </c>
      <c r="K172" s="51" t="s">
        <v>435</v>
      </c>
      <c r="L172" s="21">
        <v>120</v>
      </c>
      <c r="M172" s="51"/>
      <c r="N172" s="174"/>
      <c r="T172" s="102"/>
    </row>
    <row r="173" spans="2:20" s="47" customFormat="1" ht="27" customHeight="1">
      <c r="B173" s="48">
        <v>14</v>
      </c>
      <c r="C173" s="49" t="s">
        <v>448</v>
      </c>
      <c r="D173" s="49" t="s">
        <v>110</v>
      </c>
      <c r="E173" s="51" t="s">
        <v>449</v>
      </c>
      <c r="F173" s="72">
        <v>12000000</v>
      </c>
      <c r="G173" s="72">
        <v>11113636.339999996</v>
      </c>
      <c r="H173" s="51" t="s">
        <v>450</v>
      </c>
      <c r="I173" s="51" t="s">
        <v>451</v>
      </c>
      <c r="J173" s="165" t="s">
        <v>452</v>
      </c>
      <c r="K173" s="51" t="s">
        <v>453</v>
      </c>
      <c r="L173" s="21">
        <v>180</v>
      </c>
      <c r="M173" s="51"/>
      <c r="N173" s="174"/>
      <c r="T173" s="102"/>
    </row>
    <row r="174" spans="2:20" s="47" customFormat="1" ht="27" customHeight="1">
      <c r="B174" s="48">
        <v>15</v>
      </c>
      <c r="C174" s="49" t="s">
        <v>454</v>
      </c>
      <c r="D174" s="49" t="s">
        <v>110</v>
      </c>
      <c r="E174" s="51" t="s">
        <v>455</v>
      </c>
      <c r="F174" s="72">
        <v>20000000</v>
      </c>
      <c r="G174" s="72">
        <v>18632478.639999989</v>
      </c>
      <c r="H174" s="51" t="s">
        <v>456</v>
      </c>
      <c r="I174" s="51" t="s">
        <v>457</v>
      </c>
      <c r="J174" s="165" t="s">
        <v>458</v>
      </c>
      <c r="K174" s="51" t="s">
        <v>459</v>
      </c>
      <c r="L174" s="21">
        <v>120</v>
      </c>
      <c r="M174" s="51" t="s">
        <v>460</v>
      </c>
      <c r="N174" s="174"/>
      <c r="T174" s="102"/>
    </row>
    <row r="175" spans="2:20" s="47" customFormat="1" ht="27" customHeight="1">
      <c r="B175" s="48">
        <v>16</v>
      </c>
      <c r="C175" s="49" t="s">
        <v>461</v>
      </c>
      <c r="D175" s="49" t="s">
        <v>110</v>
      </c>
      <c r="E175" s="51" t="s">
        <v>462</v>
      </c>
      <c r="F175" s="72">
        <v>60000000</v>
      </c>
      <c r="G175" s="72">
        <v>55063999.759999983</v>
      </c>
      <c r="H175" s="51" t="s">
        <v>463</v>
      </c>
      <c r="I175" s="51" t="s">
        <v>464</v>
      </c>
      <c r="J175" s="165" t="s">
        <v>465</v>
      </c>
      <c r="K175" s="51" t="s">
        <v>466</v>
      </c>
      <c r="L175" s="21">
        <v>180</v>
      </c>
      <c r="M175" s="51"/>
      <c r="N175" s="174"/>
      <c r="T175" s="102"/>
    </row>
    <row r="176" spans="2:20" s="47" customFormat="1" ht="27" customHeight="1">
      <c r="B176" s="48">
        <v>17</v>
      </c>
      <c r="C176" s="49" t="s">
        <v>467</v>
      </c>
      <c r="D176" s="49" t="s">
        <v>110</v>
      </c>
      <c r="E176" s="51" t="s">
        <v>468</v>
      </c>
      <c r="F176" s="72">
        <v>6500000</v>
      </c>
      <c r="G176" s="72">
        <v>1604938.4899999925</v>
      </c>
      <c r="H176" s="51" t="s">
        <v>469</v>
      </c>
      <c r="I176" s="51" t="s">
        <v>470</v>
      </c>
      <c r="J176" s="165" t="s">
        <v>298</v>
      </c>
      <c r="K176" s="51" t="s">
        <v>471</v>
      </c>
      <c r="L176" s="21">
        <v>84</v>
      </c>
      <c r="M176" s="51" t="s">
        <v>472</v>
      </c>
      <c r="N176" s="174"/>
      <c r="T176" s="102"/>
    </row>
    <row r="177" spans="2:20" s="47" customFormat="1" ht="27" customHeight="1">
      <c r="B177" s="48">
        <v>18</v>
      </c>
      <c r="C177" s="49" t="s">
        <v>473</v>
      </c>
      <c r="D177" s="49" t="s">
        <v>110</v>
      </c>
      <c r="E177" s="51" t="s">
        <v>474</v>
      </c>
      <c r="F177" s="72">
        <v>5000000</v>
      </c>
      <c r="G177" s="72">
        <v>3249999.8600000031</v>
      </c>
      <c r="H177" s="51" t="s">
        <v>475</v>
      </c>
      <c r="I177" s="51" t="s">
        <v>476</v>
      </c>
      <c r="J177" s="165" t="s">
        <v>477</v>
      </c>
      <c r="K177" s="51" t="s">
        <v>478</v>
      </c>
      <c r="L177" s="21">
        <v>120</v>
      </c>
      <c r="M177" s="51" t="s">
        <v>479</v>
      </c>
      <c r="N177" s="174"/>
      <c r="T177" s="102"/>
    </row>
    <row r="178" spans="2:20" s="47" customFormat="1" ht="27" customHeight="1">
      <c r="B178" s="48">
        <v>19</v>
      </c>
      <c r="C178" s="49" t="s">
        <v>480</v>
      </c>
      <c r="D178" s="49" t="s">
        <v>110</v>
      </c>
      <c r="E178" s="51" t="s">
        <v>481</v>
      </c>
      <c r="F178" s="72">
        <v>10000000</v>
      </c>
      <c r="G178" s="72">
        <v>3529412.0299999937</v>
      </c>
      <c r="H178" s="51" t="s">
        <v>482</v>
      </c>
      <c r="I178" s="51" t="s">
        <v>483</v>
      </c>
      <c r="J178" s="165" t="s">
        <v>484</v>
      </c>
      <c r="K178" s="51" t="s">
        <v>485</v>
      </c>
      <c r="L178" s="21">
        <v>120</v>
      </c>
      <c r="M178" s="51" t="s">
        <v>486</v>
      </c>
      <c r="N178" s="174"/>
      <c r="T178" s="102"/>
    </row>
    <row r="179" spans="2:20" s="47" customFormat="1" ht="27" customHeight="1">
      <c r="B179" s="48">
        <v>20</v>
      </c>
      <c r="C179" s="49" t="s">
        <v>480</v>
      </c>
      <c r="D179" s="49" t="s">
        <v>110</v>
      </c>
      <c r="E179" s="51" t="s">
        <v>487</v>
      </c>
      <c r="F179" s="72">
        <v>3000000</v>
      </c>
      <c r="G179" s="72">
        <v>1282050.9900000063</v>
      </c>
      <c r="H179" s="51" t="s">
        <v>488</v>
      </c>
      <c r="I179" s="51" t="s">
        <v>489</v>
      </c>
      <c r="J179" s="165" t="s">
        <v>490</v>
      </c>
      <c r="K179" s="51" t="s">
        <v>491</v>
      </c>
      <c r="L179" s="21">
        <v>120</v>
      </c>
      <c r="M179" s="51" t="s">
        <v>492</v>
      </c>
      <c r="N179" s="174"/>
      <c r="T179" s="102"/>
    </row>
    <row r="180" spans="2:20" s="47" customFormat="1" ht="27" customHeight="1">
      <c r="B180" s="48">
        <v>21</v>
      </c>
      <c r="C180" s="49" t="s">
        <v>480</v>
      </c>
      <c r="D180" s="49" t="s">
        <v>110</v>
      </c>
      <c r="E180" s="51" t="s">
        <v>493</v>
      </c>
      <c r="F180" s="72">
        <v>5000000</v>
      </c>
      <c r="G180" s="72">
        <v>4743589.76</v>
      </c>
      <c r="H180" s="51"/>
      <c r="I180" s="51" t="s">
        <v>494</v>
      </c>
      <c r="J180" s="165" t="s">
        <v>495</v>
      </c>
      <c r="K180" s="51" t="s">
        <v>496</v>
      </c>
      <c r="L180" s="21">
        <v>120</v>
      </c>
      <c r="M180" s="51" t="s">
        <v>497</v>
      </c>
      <c r="N180" s="174"/>
      <c r="T180" s="102"/>
    </row>
    <row r="181" spans="2:20" s="47" customFormat="1" ht="27" customHeight="1">
      <c r="B181" s="48">
        <v>22</v>
      </c>
      <c r="C181" s="49" t="s">
        <v>498</v>
      </c>
      <c r="D181" s="49" t="s">
        <v>110</v>
      </c>
      <c r="E181" s="51" t="s">
        <v>499</v>
      </c>
      <c r="F181" s="72">
        <v>9000000</v>
      </c>
      <c r="G181" s="72">
        <v>8461538.4399999995</v>
      </c>
      <c r="H181" s="51"/>
      <c r="I181" s="51" t="s">
        <v>500</v>
      </c>
      <c r="J181" s="165" t="s">
        <v>501</v>
      </c>
      <c r="K181" s="51" t="s">
        <v>502</v>
      </c>
      <c r="L181" s="21">
        <v>120</v>
      </c>
      <c r="M181" s="51"/>
      <c r="N181" s="174"/>
      <c r="T181" s="102"/>
    </row>
    <row r="182" spans="2:20" s="47" customFormat="1" ht="27" customHeight="1">
      <c r="B182" s="48">
        <v>23</v>
      </c>
      <c r="C182" s="49" t="s">
        <v>503</v>
      </c>
      <c r="D182" s="49" t="s">
        <v>110</v>
      </c>
      <c r="E182" s="51" t="s">
        <v>504</v>
      </c>
      <c r="F182" s="72">
        <v>42261438.229999997</v>
      </c>
      <c r="G182" s="72">
        <v>38072501.540000029</v>
      </c>
      <c r="H182" s="51" t="s">
        <v>505</v>
      </c>
      <c r="I182" s="51" t="s">
        <v>506</v>
      </c>
      <c r="J182" s="51" t="s">
        <v>507</v>
      </c>
      <c r="K182" s="51" t="s">
        <v>508</v>
      </c>
      <c r="L182" s="21">
        <v>240</v>
      </c>
      <c r="M182" s="53" t="s">
        <v>509</v>
      </c>
      <c r="N182" s="174"/>
      <c r="T182" s="102"/>
    </row>
    <row r="183" spans="2:20" s="47" customFormat="1" ht="27" customHeight="1">
      <c r="B183" s="48">
        <v>24</v>
      </c>
      <c r="C183" s="49" t="s">
        <v>510</v>
      </c>
      <c r="D183" s="49" t="s">
        <v>110</v>
      </c>
      <c r="E183" s="51" t="s">
        <v>511</v>
      </c>
      <c r="F183" s="72">
        <v>7400000</v>
      </c>
      <c r="G183" s="72">
        <v>2444444.5299999868</v>
      </c>
      <c r="H183" s="51" t="s">
        <v>512</v>
      </c>
      <c r="I183" s="51" t="s">
        <v>513</v>
      </c>
      <c r="J183" s="165" t="s">
        <v>514</v>
      </c>
      <c r="K183" s="51" t="s">
        <v>515</v>
      </c>
      <c r="L183" s="21">
        <v>120</v>
      </c>
      <c r="M183" s="51" t="s">
        <v>232</v>
      </c>
      <c r="N183" s="174"/>
      <c r="T183" s="102"/>
    </row>
    <row r="184" spans="2:20" s="47" customFormat="1" ht="27" customHeight="1">
      <c r="B184" s="48">
        <v>25</v>
      </c>
      <c r="C184" s="49" t="s">
        <v>510</v>
      </c>
      <c r="D184" s="49" t="s">
        <v>110</v>
      </c>
      <c r="E184" s="51" t="s">
        <v>516</v>
      </c>
      <c r="F184" s="72">
        <v>7000000</v>
      </c>
      <c r="G184" s="72">
        <v>3398199.5899999961</v>
      </c>
      <c r="H184" s="51" t="s">
        <v>517</v>
      </c>
      <c r="I184" s="51" t="s">
        <v>518</v>
      </c>
      <c r="J184" s="165" t="s">
        <v>519</v>
      </c>
      <c r="K184" s="51" t="s">
        <v>302</v>
      </c>
      <c r="L184" s="21">
        <v>180</v>
      </c>
      <c r="M184" s="51" t="s">
        <v>520</v>
      </c>
      <c r="N184" s="174"/>
      <c r="T184" s="102"/>
    </row>
    <row r="185" spans="2:20" s="47" customFormat="1" ht="27" customHeight="1">
      <c r="B185" s="48">
        <v>26</v>
      </c>
      <c r="C185" s="49" t="s">
        <v>510</v>
      </c>
      <c r="D185" s="49" t="s">
        <v>110</v>
      </c>
      <c r="E185" s="51" t="s">
        <v>521</v>
      </c>
      <c r="F185" s="72">
        <v>5000000</v>
      </c>
      <c r="G185" s="72">
        <v>833333.20000000263</v>
      </c>
      <c r="H185" s="51" t="s">
        <v>522</v>
      </c>
      <c r="I185" s="51" t="s">
        <v>523</v>
      </c>
      <c r="J185" s="165" t="s">
        <v>524</v>
      </c>
      <c r="K185" s="51" t="s">
        <v>525</v>
      </c>
      <c r="L185" s="21">
        <v>48</v>
      </c>
      <c r="M185" s="51" t="s">
        <v>436</v>
      </c>
      <c r="N185" s="174"/>
      <c r="T185" s="102"/>
    </row>
    <row r="186" spans="2:20" s="47" customFormat="1" ht="27" customHeight="1">
      <c r="B186" s="48">
        <v>27</v>
      </c>
      <c r="C186" s="49" t="s">
        <v>510</v>
      </c>
      <c r="D186" s="49" t="s">
        <v>110</v>
      </c>
      <c r="E186" s="51" t="s">
        <v>526</v>
      </c>
      <c r="F186" s="72">
        <v>10000000</v>
      </c>
      <c r="G186" s="72">
        <v>7758620.5999999903</v>
      </c>
      <c r="H186" s="51" t="s">
        <v>527</v>
      </c>
      <c r="I186" s="51" t="s">
        <v>528</v>
      </c>
      <c r="J186" s="165" t="s">
        <v>529</v>
      </c>
      <c r="K186" s="51" t="s">
        <v>530</v>
      </c>
      <c r="L186" s="21">
        <v>120</v>
      </c>
      <c r="M186" s="51" t="s">
        <v>531</v>
      </c>
      <c r="N186" s="174"/>
      <c r="T186" s="102"/>
    </row>
    <row r="187" spans="2:20" s="47" customFormat="1" ht="27" customHeight="1">
      <c r="B187" s="48">
        <v>28</v>
      </c>
      <c r="C187" s="49" t="s">
        <v>290</v>
      </c>
      <c r="D187" s="49" t="s">
        <v>110</v>
      </c>
      <c r="E187" s="51" t="s">
        <v>532</v>
      </c>
      <c r="F187" s="72">
        <v>20000000</v>
      </c>
      <c r="G187" s="72">
        <v>12056931.489999985</v>
      </c>
      <c r="H187" s="51" t="s">
        <v>533</v>
      </c>
      <c r="I187" s="51" t="s">
        <v>534</v>
      </c>
      <c r="J187" s="166" t="s">
        <v>535</v>
      </c>
      <c r="K187" s="51" t="s">
        <v>515</v>
      </c>
      <c r="L187" s="21">
        <v>120</v>
      </c>
      <c r="M187" s="51" t="s">
        <v>329</v>
      </c>
      <c r="N187" s="174"/>
      <c r="T187" s="102"/>
    </row>
    <row r="188" spans="2:20" s="47" customFormat="1" ht="27" customHeight="1">
      <c r="B188" s="48">
        <v>29</v>
      </c>
      <c r="C188" s="49" t="s">
        <v>536</v>
      </c>
      <c r="D188" s="49" t="s">
        <v>110</v>
      </c>
      <c r="E188" s="51" t="s">
        <v>537</v>
      </c>
      <c r="F188" s="72">
        <v>3700000</v>
      </c>
      <c r="G188" s="72">
        <v>3115789.4800000018</v>
      </c>
      <c r="H188" s="51" t="s">
        <v>538</v>
      </c>
      <c r="I188" s="51" t="s">
        <v>539</v>
      </c>
      <c r="J188" s="166" t="s">
        <v>540</v>
      </c>
      <c r="K188" s="51" t="s">
        <v>541</v>
      </c>
      <c r="L188" s="21">
        <v>60</v>
      </c>
      <c r="M188" s="51"/>
      <c r="N188" s="174"/>
      <c r="T188" s="102"/>
    </row>
    <row r="189" spans="2:20" s="47" customFormat="1" ht="27" customHeight="1">
      <c r="B189" s="48">
        <v>30</v>
      </c>
      <c r="C189" s="49" t="s">
        <v>297</v>
      </c>
      <c r="D189" s="49" t="s">
        <v>110</v>
      </c>
      <c r="E189" s="51" t="s">
        <v>542</v>
      </c>
      <c r="F189" s="72">
        <v>27000000</v>
      </c>
      <c r="G189" s="147">
        <v>4277227.7227723235</v>
      </c>
      <c r="H189" s="51" t="s">
        <v>543</v>
      </c>
      <c r="I189" s="51" t="s">
        <v>544</v>
      </c>
      <c r="J189" s="165" t="s">
        <v>545</v>
      </c>
      <c r="K189" s="51" t="s">
        <v>139</v>
      </c>
      <c r="L189" s="21">
        <v>108</v>
      </c>
      <c r="M189" s="51" t="s">
        <v>546</v>
      </c>
      <c r="N189" s="174"/>
      <c r="T189" s="102"/>
    </row>
    <row r="190" spans="2:20" s="47" customFormat="1" ht="27" customHeight="1">
      <c r="B190" s="48">
        <v>31</v>
      </c>
      <c r="C190" s="49" t="s">
        <v>297</v>
      </c>
      <c r="D190" s="49" t="s">
        <v>110</v>
      </c>
      <c r="E190" s="51" t="s">
        <v>547</v>
      </c>
      <c r="F190" s="72">
        <v>15000000</v>
      </c>
      <c r="G190" s="147">
        <v>3820755.0300000221</v>
      </c>
      <c r="H190" s="51" t="s">
        <v>548</v>
      </c>
      <c r="I190" s="51" t="s">
        <v>549</v>
      </c>
      <c r="J190" s="165" t="s">
        <v>550</v>
      </c>
      <c r="K190" s="51" t="s">
        <v>485</v>
      </c>
      <c r="L190" s="21">
        <v>108</v>
      </c>
      <c r="M190" s="51" t="s">
        <v>551</v>
      </c>
      <c r="N190" s="174"/>
      <c r="T190" s="102"/>
    </row>
    <row r="191" spans="2:20" s="47" customFormat="1" ht="27" customHeight="1">
      <c r="B191" s="48">
        <v>32</v>
      </c>
      <c r="C191" s="49" t="s">
        <v>297</v>
      </c>
      <c r="D191" s="49" t="s">
        <v>110</v>
      </c>
      <c r="E191" s="51" t="s">
        <v>552</v>
      </c>
      <c r="F191" s="72">
        <v>10000000</v>
      </c>
      <c r="G191" s="147">
        <v>7407407.3400000017</v>
      </c>
      <c r="H191" s="51" t="s">
        <v>553</v>
      </c>
      <c r="I191" s="51" t="s">
        <v>554</v>
      </c>
      <c r="J191" s="165" t="s">
        <v>555</v>
      </c>
      <c r="K191" s="51" t="s">
        <v>556</v>
      </c>
      <c r="L191" s="21">
        <v>60</v>
      </c>
      <c r="M191" s="51" t="s">
        <v>557</v>
      </c>
      <c r="N191" s="174"/>
      <c r="T191" s="102"/>
    </row>
    <row r="192" spans="2:20" s="47" customFormat="1" ht="27" customHeight="1">
      <c r="B192" s="48">
        <v>33</v>
      </c>
      <c r="C192" s="49" t="s">
        <v>297</v>
      </c>
      <c r="D192" s="49" t="s">
        <v>110</v>
      </c>
      <c r="E192" s="51" t="s">
        <v>558</v>
      </c>
      <c r="F192" s="72">
        <v>67000000</v>
      </c>
      <c r="G192" s="72">
        <v>57348937.340000004</v>
      </c>
      <c r="H192" s="51"/>
      <c r="I192" s="51" t="s">
        <v>559</v>
      </c>
      <c r="J192" s="166" t="s">
        <v>560</v>
      </c>
      <c r="K192" s="51" t="s">
        <v>561</v>
      </c>
      <c r="L192" s="21">
        <v>240</v>
      </c>
      <c r="M192" s="51" t="s">
        <v>104</v>
      </c>
      <c r="N192" s="174"/>
      <c r="T192" s="102"/>
    </row>
    <row r="193" spans="2:20" s="47" customFormat="1" ht="27" customHeight="1">
      <c r="B193" s="48">
        <v>34</v>
      </c>
      <c r="C193" s="49" t="s">
        <v>562</v>
      </c>
      <c r="D193" s="49" t="s">
        <v>110</v>
      </c>
      <c r="E193" s="51" t="s">
        <v>563</v>
      </c>
      <c r="F193" s="72">
        <v>7000000</v>
      </c>
      <c r="G193" s="72">
        <v>4175438.5400000103</v>
      </c>
      <c r="H193" s="51" t="s">
        <v>564</v>
      </c>
      <c r="I193" s="51" t="s">
        <v>565</v>
      </c>
      <c r="J193" s="165" t="s">
        <v>566</v>
      </c>
      <c r="K193" s="51" t="s">
        <v>515</v>
      </c>
      <c r="L193" s="21">
        <v>120</v>
      </c>
      <c r="M193" s="51" t="s">
        <v>253</v>
      </c>
      <c r="N193" s="174"/>
      <c r="T193" s="102"/>
    </row>
    <row r="194" spans="2:20" s="47" customFormat="1" ht="27" customHeight="1">
      <c r="B194" s="48">
        <v>35</v>
      </c>
      <c r="C194" s="49" t="s">
        <v>562</v>
      </c>
      <c r="D194" s="49" t="s">
        <v>110</v>
      </c>
      <c r="E194" s="51" t="s">
        <v>567</v>
      </c>
      <c r="F194" s="72">
        <v>7500000</v>
      </c>
      <c r="G194" s="72">
        <v>5791666.5300000031</v>
      </c>
      <c r="H194" s="51" t="s">
        <v>568</v>
      </c>
      <c r="I194" s="51" t="s">
        <v>569</v>
      </c>
      <c r="J194" s="165" t="s">
        <v>570</v>
      </c>
      <c r="K194" s="51" t="s">
        <v>571</v>
      </c>
      <c r="L194" s="21">
        <v>180</v>
      </c>
      <c r="M194" s="51" t="s">
        <v>572</v>
      </c>
      <c r="N194" s="174"/>
      <c r="T194" s="102"/>
    </row>
    <row r="195" spans="2:20" s="47" customFormat="1" ht="27" customHeight="1">
      <c r="B195" s="48">
        <v>36</v>
      </c>
      <c r="C195" s="49" t="s">
        <v>573</v>
      </c>
      <c r="D195" s="49" t="s">
        <v>110</v>
      </c>
      <c r="E195" s="51" t="s">
        <v>574</v>
      </c>
      <c r="F195" s="72">
        <v>15000000</v>
      </c>
      <c r="G195" s="72">
        <v>2658365.7799999928</v>
      </c>
      <c r="H195" s="51" t="s">
        <v>575</v>
      </c>
      <c r="I195" s="51" t="s">
        <v>576</v>
      </c>
      <c r="J195" s="165" t="s">
        <v>577</v>
      </c>
      <c r="K195" s="51" t="s">
        <v>578</v>
      </c>
      <c r="L195" s="21">
        <v>120</v>
      </c>
      <c r="M195" s="51" t="s">
        <v>579</v>
      </c>
      <c r="N195" s="174"/>
      <c r="T195" s="102"/>
    </row>
    <row r="196" spans="2:20" s="47" customFormat="1" ht="27" customHeight="1">
      <c r="B196" s="48">
        <v>37</v>
      </c>
      <c r="C196" s="49" t="s">
        <v>580</v>
      </c>
      <c r="D196" s="49" t="s">
        <v>110</v>
      </c>
      <c r="E196" s="51" t="s">
        <v>581</v>
      </c>
      <c r="F196" s="147">
        <v>2400000</v>
      </c>
      <c r="G196" s="147">
        <v>100000</v>
      </c>
      <c r="H196" s="51" t="s">
        <v>582</v>
      </c>
      <c r="I196" s="51" t="s">
        <v>583</v>
      </c>
      <c r="J196" s="165" t="s">
        <v>584</v>
      </c>
      <c r="K196" s="51" t="s">
        <v>585</v>
      </c>
      <c r="L196" s="21">
        <v>120</v>
      </c>
      <c r="M196" s="51" t="s">
        <v>586</v>
      </c>
      <c r="N196" s="174"/>
      <c r="T196" s="102"/>
    </row>
    <row r="197" spans="2:20" s="47" customFormat="1" ht="27" customHeight="1">
      <c r="B197" s="48">
        <v>38</v>
      </c>
      <c r="C197" s="49" t="s">
        <v>580</v>
      </c>
      <c r="D197" s="49" t="s">
        <v>110</v>
      </c>
      <c r="E197" s="51" t="s">
        <v>587</v>
      </c>
      <c r="F197" s="147">
        <v>10000000</v>
      </c>
      <c r="G197" s="147">
        <v>2719298.0999999987</v>
      </c>
      <c r="H197" s="51" t="s">
        <v>588</v>
      </c>
      <c r="I197" s="51" t="s">
        <v>589</v>
      </c>
      <c r="J197" s="165" t="s">
        <v>343</v>
      </c>
      <c r="K197" s="51" t="s">
        <v>590</v>
      </c>
      <c r="L197" s="21">
        <v>120</v>
      </c>
      <c r="M197" s="51" t="s">
        <v>591</v>
      </c>
      <c r="N197" s="174"/>
      <c r="T197" s="102"/>
    </row>
    <row r="198" spans="2:20" s="47" customFormat="1" ht="27" customHeight="1">
      <c r="B198" s="48">
        <v>39</v>
      </c>
      <c r="C198" s="49" t="s">
        <v>580</v>
      </c>
      <c r="D198" s="49" t="s">
        <v>110</v>
      </c>
      <c r="E198" s="51" t="s">
        <v>592</v>
      </c>
      <c r="F198" s="147">
        <v>7000000</v>
      </c>
      <c r="G198" s="147">
        <v>2470588.1899999939</v>
      </c>
      <c r="H198" s="51" t="s">
        <v>593</v>
      </c>
      <c r="I198" s="51" t="s">
        <v>594</v>
      </c>
      <c r="J198" s="165" t="s">
        <v>595</v>
      </c>
      <c r="K198" s="51" t="s">
        <v>596</v>
      </c>
      <c r="L198" s="21">
        <v>120</v>
      </c>
      <c r="M198" s="51" t="s">
        <v>486</v>
      </c>
      <c r="N198" s="174"/>
      <c r="T198" s="102"/>
    </row>
    <row r="199" spans="2:20" s="47" customFormat="1" ht="27" customHeight="1">
      <c r="B199" s="48">
        <v>40</v>
      </c>
      <c r="C199" s="49" t="s">
        <v>580</v>
      </c>
      <c r="D199" s="49" t="s">
        <v>110</v>
      </c>
      <c r="E199" s="51" t="s">
        <v>597</v>
      </c>
      <c r="F199" s="147">
        <v>10000000</v>
      </c>
      <c r="G199" s="147">
        <v>3655914.0799999936</v>
      </c>
      <c r="H199" s="51" t="s">
        <v>598</v>
      </c>
      <c r="I199" s="51" t="s">
        <v>599</v>
      </c>
      <c r="J199" s="165" t="s">
        <v>600</v>
      </c>
      <c r="K199" s="51" t="s">
        <v>601</v>
      </c>
      <c r="L199" s="21">
        <v>96</v>
      </c>
      <c r="M199" s="51" t="s">
        <v>400</v>
      </c>
      <c r="N199" s="174"/>
      <c r="T199" s="102"/>
    </row>
    <row r="200" spans="2:20" s="47" customFormat="1" ht="27" customHeight="1">
      <c r="B200" s="48">
        <v>41</v>
      </c>
      <c r="C200" s="49" t="s">
        <v>602</v>
      </c>
      <c r="D200" s="49" t="s">
        <v>110</v>
      </c>
      <c r="E200" s="51" t="s">
        <v>603</v>
      </c>
      <c r="F200" s="72">
        <v>5000000</v>
      </c>
      <c r="G200" s="72">
        <v>208332.95000000519</v>
      </c>
      <c r="H200" s="51" t="s">
        <v>604</v>
      </c>
      <c r="I200" s="51" t="s">
        <v>605</v>
      </c>
      <c r="J200" s="165" t="s">
        <v>606</v>
      </c>
      <c r="K200" s="51" t="s">
        <v>607</v>
      </c>
      <c r="L200" s="21">
        <v>120</v>
      </c>
      <c r="M200" s="51" t="s">
        <v>586</v>
      </c>
      <c r="N200" s="174"/>
      <c r="T200" s="102"/>
    </row>
    <row r="201" spans="2:20" s="47" customFormat="1" ht="27" customHeight="1">
      <c r="B201" s="48">
        <v>42</v>
      </c>
      <c r="C201" s="49" t="s">
        <v>602</v>
      </c>
      <c r="D201" s="49" t="s">
        <v>110</v>
      </c>
      <c r="E201" s="51" t="s">
        <v>608</v>
      </c>
      <c r="F201" s="72">
        <v>6000000</v>
      </c>
      <c r="G201" s="72">
        <v>1433627.9000000078</v>
      </c>
      <c r="H201" s="51" t="s">
        <v>609</v>
      </c>
      <c r="I201" s="51" t="s">
        <v>610</v>
      </c>
      <c r="J201" s="165" t="s">
        <v>611</v>
      </c>
      <c r="K201" s="51" t="s">
        <v>612</v>
      </c>
      <c r="L201" s="21">
        <v>120</v>
      </c>
      <c r="M201" s="51" t="s">
        <v>551</v>
      </c>
      <c r="N201" s="174"/>
      <c r="T201" s="102"/>
    </row>
    <row r="202" spans="2:20" s="47" customFormat="1" ht="27" customHeight="1">
      <c r="B202" s="48">
        <v>43</v>
      </c>
      <c r="C202" s="49" t="s">
        <v>602</v>
      </c>
      <c r="D202" s="49" t="s">
        <v>110</v>
      </c>
      <c r="E202" s="51" t="s">
        <v>613</v>
      </c>
      <c r="F202" s="72">
        <v>17000000</v>
      </c>
      <c r="G202" s="72">
        <v>15200886.620000005</v>
      </c>
      <c r="H202" s="51"/>
      <c r="I202" s="51" t="s">
        <v>614</v>
      </c>
      <c r="J202" s="166" t="s">
        <v>615</v>
      </c>
      <c r="K202" s="51" t="s">
        <v>616</v>
      </c>
      <c r="L202" s="21">
        <v>120</v>
      </c>
      <c r="M202" s="51"/>
      <c r="N202" s="174"/>
      <c r="T202" s="102"/>
    </row>
    <row r="203" spans="2:20" s="47" customFormat="1" ht="27" customHeight="1">
      <c r="B203" s="48">
        <v>44</v>
      </c>
      <c r="C203" s="49" t="s">
        <v>617</v>
      </c>
      <c r="D203" s="49" t="s">
        <v>110</v>
      </c>
      <c r="E203" s="51" t="s">
        <v>618</v>
      </c>
      <c r="F203" s="72">
        <v>5400000</v>
      </c>
      <c r="G203" s="72">
        <v>3273229.6699999995</v>
      </c>
      <c r="H203" s="51"/>
      <c r="I203" s="51" t="s">
        <v>619</v>
      </c>
      <c r="J203" s="166" t="s">
        <v>537</v>
      </c>
      <c r="K203" s="51" t="s">
        <v>620</v>
      </c>
      <c r="L203" s="21">
        <v>120</v>
      </c>
      <c r="M203" s="51" t="s">
        <v>497</v>
      </c>
      <c r="N203" s="174"/>
      <c r="T203" s="102"/>
    </row>
    <row r="204" spans="2:20" s="47" customFormat="1" ht="27" customHeight="1">
      <c r="B204" s="48">
        <v>45</v>
      </c>
      <c r="C204" s="49" t="s">
        <v>621</v>
      </c>
      <c r="D204" s="49" t="s">
        <v>110</v>
      </c>
      <c r="E204" s="51" t="s">
        <v>622</v>
      </c>
      <c r="F204" s="72">
        <v>2500000</v>
      </c>
      <c r="G204" s="72">
        <v>166667.03999999701</v>
      </c>
      <c r="H204" s="51" t="s">
        <v>623</v>
      </c>
      <c r="I204" s="51" t="s">
        <v>624</v>
      </c>
      <c r="J204" s="51" t="s">
        <v>625</v>
      </c>
      <c r="K204" s="111" t="s">
        <v>626</v>
      </c>
      <c r="L204" s="21">
        <v>120</v>
      </c>
      <c r="M204" s="51" t="s">
        <v>436</v>
      </c>
      <c r="N204" s="174"/>
      <c r="T204" s="102"/>
    </row>
    <row r="205" spans="2:20" s="47" customFormat="1" ht="27" customHeight="1">
      <c r="B205" s="48">
        <v>46</v>
      </c>
      <c r="C205" s="49" t="s">
        <v>621</v>
      </c>
      <c r="D205" s="49" t="s">
        <v>110</v>
      </c>
      <c r="E205" s="51" t="s">
        <v>627</v>
      </c>
      <c r="F205" s="72">
        <v>5701488</v>
      </c>
      <c r="G205" s="72">
        <v>3278355.5999999903</v>
      </c>
      <c r="H205" s="51" t="s">
        <v>628</v>
      </c>
      <c r="I205" s="51" t="s">
        <v>629</v>
      </c>
      <c r="J205" s="51" t="s">
        <v>630</v>
      </c>
      <c r="K205" s="51" t="s">
        <v>631</v>
      </c>
      <c r="L205" s="21">
        <v>120</v>
      </c>
      <c r="M205" s="51" t="s">
        <v>632</v>
      </c>
      <c r="N205" s="174"/>
      <c r="T205" s="102"/>
    </row>
    <row r="206" spans="2:20" s="47" customFormat="1" ht="27" customHeight="1">
      <c r="B206" s="48">
        <v>47</v>
      </c>
      <c r="C206" s="49" t="s">
        <v>633</v>
      </c>
      <c r="D206" s="49" t="s">
        <v>110</v>
      </c>
      <c r="E206" s="51" t="s">
        <v>634</v>
      </c>
      <c r="F206" s="72">
        <v>10000000</v>
      </c>
      <c r="G206" s="72">
        <v>8119658.0200000033</v>
      </c>
      <c r="H206" s="51" t="s">
        <v>635</v>
      </c>
      <c r="I206" s="51" t="s">
        <v>636</v>
      </c>
      <c r="J206" s="51" t="s">
        <v>637</v>
      </c>
      <c r="K206" s="111" t="s">
        <v>616</v>
      </c>
      <c r="L206" s="21">
        <v>120</v>
      </c>
      <c r="M206" s="51" t="s">
        <v>347</v>
      </c>
      <c r="N206" s="174"/>
      <c r="T206" s="102"/>
    </row>
    <row r="207" spans="2:20" s="47" customFormat="1" ht="27" customHeight="1">
      <c r="B207" s="48">
        <v>48</v>
      </c>
      <c r="C207" s="49" t="s">
        <v>638</v>
      </c>
      <c r="D207" s="49" t="s">
        <v>110</v>
      </c>
      <c r="E207" s="51" t="s">
        <v>639</v>
      </c>
      <c r="F207" s="72">
        <v>8000000</v>
      </c>
      <c r="G207" s="72">
        <v>2133138.8099999977</v>
      </c>
      <c r="H207" s="51" t="s">
        <v>640</v>
      </c>
      <c r="I207" s="51" t="s">
        <v>641</v>
      </c>
      <c r="J207" s="51" t="s">
        <v>642</v>
      </c>
      <c r="K207" s="51" t="s">
        <v>643</v>
      </c>
      <c r="L207" s="21">
        <v>36</v>
      </c>
      <c r="M207" s="51" t="s">
        <v>644</v>
      </c>
      <c r="N207" s="174"/>
      <c r="T207" s="102"/>
    </row>
    <row r="208" spans="2:20" s="47" customFormat="1" ht="27" customHeight="1">
      <c r="B208" s="48">
        <v>49</v>
      </c>
      <c r="C208" s="49" t="s">
        <v>638</v>
      </c>
      <c r="D208" s="49" t="s">
        <v>110</v>
      </c>
      <c r="E208" s="51" t="s">
        <v>645</v>
      </c>
      <c r="F208" s="72">
        <v>7000000</v>
      </c>
      <c r="G208" s="72">
        <v>2470588.1899999939</v>
      </c>
      <c r="H208" s="51" t="s">
        <v>646</v>
      </c>
      <c r="I208" s="51" t="s">
        <v>647</v>
      </c>
      <c r="J208" s="51" t="s">
        <v>648</v>
      </c>
      <c r="K208" s="51" t="s">
        <v>596</v>
      </c>
      <c r="L208" s="21">
        <v>120</v>
      </c>
      <c r="M208" s="51" t="s">
        <v>486</v>
      </c>
      <c r="N208" s="174"/>
      <c r="T208" s="102"/>
    </row>
    <row r="209" spans="2:20" s="47" customFormat="1" ht="27" customHeight="1">
      <c r="B209" s="48">
        <v>50</v>
      </c>
      <c r="C209" s="49" t="s">
        <v>638</v>
      </c>
      <c r="D209" s="49" t="s">
        <v>110</v>
      </c>
      <c r="E209" s="51" t="s">
        <v>649</v>
      </c>
      <c r="F209" s="72">
        <v>40000000</v>
      </c>
      <c r="G209" s="72">
        <v>36601872.360000044</v>
      </c>
      <c r="H209" s="51" t="s">
        <v>650</v>
      </c>
      <c r="I209" s="51" t="s">
        <v>651</v>
      </c>
      <c r="J209" s="54" t="s">
        <v>652</v>
      </c>
      <c r="K209" s="51" t="s">
        <v>653</v>
      </c>
      <c r="L209" s="21">
        <v>180</v>
      </c>
      <c r="M209" s="51" t="s">
        <v>654</v>
      </c>
      <c r="N209" s="174"/>
      <c r="T209" s="102"/>
    </row>
    <row r="210" spans="2:20" s="47" customFormat="1" ht="27" customHeight="1">
      <c r="B210" s="48">
        <v>51</v>
      </c>
      <c r="C210" s="49" t="s">
        <v>655</v>
      </c>
      <c r="D210" s="49" t="s">
        <v>110</v>
      </c>
      <c r="E210" s="51" t="s">
        <v>656</v>
      </c>
      <c r="F210" s="72">
        <v>11000000</v>
      </c>
      <c r="G210" s="72">
        <v>1646710.0799999917</v>
      </c>
      <c r="H210" s="51" t="s">
        <v>657</v>
      </c>
      <c r="I210" s="51" t="s">
        <v>658</v>
      </c>
      <c r="J210" s="51" t="s">
        <v>659</v>
      </c>
      <c r="K210" s="51" t="s">
        <v>660</v>
      </c>
      <c r="L210" s="21">
        <v>120</v>
      </c>
      <c r="M210" s="51" t="s">
        <v>486</v>
      </c>
      <c r="N210" s="174"/>
      <c r="T210" s="102"/>
    </row>
    <row r="211" spans="2:20" s="47" customFormat="1" ht="27" customHeight="1">
      <c r="B211" s="48">
        <v>52</v>
      </c>
      <c r="C211" s="49" t="s">
        <v>655</v>
      </c>
      <c r="D211" s="49" t="s">
        <v>110</v>
      </c>
      <c r="E211" s="51" t="s">
        <v>431</v>
      </c>
      <c r="F211" s="72">
        <v>9480000</v>
      </c>
      <c r="G211" s="72">
        <v>5609000</v>
      </c>
      <c r="H211" s="51" t="s">
        <v>661</v>
      </c>
      <c r="I211" s="51" t="s">
        <v>662</v>
      </c>
      <c r="J211" s="51" t="s">
        <v>663</v>
      </c>
      <c r="K211" s="51" t="s">
        <v>664</v>
      </c>
      <c r="L211" s="21">
        <v>120</v>
      </c>
      <c r="M211" s="51" t="s">
        <v>665</v>
      </c>
      <c r="N211" s="174"/>
      <c r="T211" s="102"/>
    </row>
    <row r="212" spans="2:20" s="47" customFormat="1" ht="27" customHeight="1">
      <c r="B212" s="48">
        <v>53</v>
      </c>
      <c r="C212" s="49" t="s">
        <v>655</v>
      </c>
      <c r="D212" s="49" t="s">
        <v>110</v>
      </c>
      <c r="E212" s="51" t="s">
        <v>540</v>
      </c>
      <c r="F212" s="137">
        <v>5000000</v>
      </c>
      <c r="G212" s="72">
        <v>4458333.290000001</v>
      </c>
      <c r="H212" s="51" t="s">
        <v>666</v>
      </c>
      <c r="I212" s="51" t="s">
        <v>667</v>
      </c>
      <c r="J212" s="51" t="s">
        <v>447</v>
      </c>
      <c r="K212" s="51" t="s">
        <v>442</v>
      </c>
      <c r="L212" s="21">
        <v>120</v>
      </c>
      <c r="M212" s="51"/>
      <c r="N212" s="174"/>
      <c r="T212" s="102"/>
    </row>
    <row r="213" spans="2:20" s="47" customFormat="1" ht="27" customHeight="1">
      <c r="B213" s="48">
        <v>54</v>
      </c>
      <c r="C213" s="49" t="s">
        <v>668</v>
      </c>
      <c r="D213" s="49" t="s">
        <v>110</v>
      </c>
      <c r="E213" s="51" t="s">
        <v>563</v>
      </c>
      <c r="F213" s="72">
        <v>20000000</v>
      </c>
      <c r="G213" s="72">
        <v>10630630.640000004</v>
      </c>
      <c r="H213" s="51" t="s">
        <v>669</v>
      </c>
      <c r="I213" s="51" t="s">
        <v>670</v>
      </c>
      <c r="J213" s="51" t="s">
        <v>671</v>
      </c>
      <c r="K213" s="51" t="s">
        <v>672</v>
      </c>
      <c r="L213" s="21">
        <v>120</v>
      </c>
      <c r="M213" s="51" t="s">
        <v>632</v>
      </c>
      <c r="N213" s="174"/>
      <c r="T213" s="102"/>
    </row>
    <row r="214" spans="2:20" s="47" customFormat="1" ht="27" customHeight="1">
      <c r="B214" s="48">
        <v>55</v>
      </c>
      <c r="C214" s="49" t="s">
        <v>246</v>
      </c>
      <c r="D214" s="49" t="s">
        <v>110</v>
      </c>
      <c r="E214" s="51" t="s">
        <v>673</v>
      </c>
      <c r="F214" s="72">
        <v>13600000</v>
      </c>
      <c r="G214" s="72">
        <v>12677966.079999998</v>
      </c>
      <c r="H214" s="51" t="s">
        <v>674</v>
      </c>
      <c r="I214" s="51" t="s">
        <v>675</v>
      </c>
      <c r="J214" s="51" t="s">
        <v>676</v>
      </c>
      <c r="K214" s="51" t="s">
        <v>677</v>
      </c>
      <c r="L214" s="21">
        <v>180</v>
      </c>
      <c r="M214" s="51"/>
      <c r="N214" s="174"/>
      <c r="T214" s="102"/>
    </row>
    <row r="215" spans="2:20" s="47" customFormat="1" ht="27" customHeight="1">
      <c r="B215" s="48">
        <v>56</v>
      </c>
      <c r="C215" s="49" t="s">
        <v>678</v>
      </c>
      <c r="D215" s="49" t="s">
        <v>110</v>
      </c>
      <c r="E215" s="51" t="s">
        <v>679</v>
      </c>
      <c r="F215" s="72">
        <v>2000000</v>
      </c>
      <c r="G215" s="72">
        <v>133332.96000000194</v>
      </c>
      <c r="H215" s="51" t="s">
        <v>680</v>
      </c>
      <c r="I215" s="51" t="s">
        <v>681</v>
      </c>
      <c r="J215" s="51" t="s">
        <v>682</v>
      </c>
      <c r="K215" s="51" t="s">
        <v>683</v>
      </c>
      <c r="L215" s="21">
        <v>120</v>
      </c>
      <c r="M215" s="51" t="s">
        <v>436</v>
      </c>
      <c r="N215" s="174"/>
      <c r="T215" s="102"/>
    </row>
    <row r="216" spans="2:20" s="47" customFormat="1" ht="27" customHeight="1">
      <c r="B216" s="48">
        <v>57</v>
      </c>
      <c r="C216" s="49" t="s">
        <v>684</v>
      </c>
      <c r="D216" s="49" t="s">
        <v>110</v>
      </c>
      <c r="E216" s="51" t="s">
        <v>685</v>
      </c>
      <c r="F216" s="72">
        <v>20000000</v>
      </c>
      <c r="G216" s="72">
        <v>9642857.060000021</v>
      </c>
      <c r="H216" s="51" t="s">
        <v>686</v>
      </c>
      <c r="I216" s="51" t="s">
        <v>687</v>
      </c>
      <c r="J216" s="51" t="s">
        <v>688</v>
      </c>
      <c r="K216" s="51" t="s">
        <v>689</v>
      </c>
      <c r="L216" s="21">
        <v>180</v>
      </c>
      <c r="M216" s="51" t="s">
        <v>690</v>
      </c>
      <c r="N216" s="174"/>
      <c r="T216" s="102"/>
    </row>
    <row r="217" spans="2:20" s="47" customFormat="1" ht="27" customHeight="1">
      <c r="B217" s="48">
        <v>58</v>
      </c>
      <c r="C217" s="49" t="s">
        <v>684</v>
      </c>
      <c r="D217" s="49" t="s">
        <v>110</v>
      </c>
      <c r="E217" s="51" t="s">
        <v>691</v>
      </c>
      <c r="F217" s="72">
        <v>59350000</v>
      </c>
      <c r="G217" s="72">
        <v>51160679.839999951</v>
      </c>
      <c r="H217" s="51" t="s">
        <v>692</v>
      </c>
      <c r="I217" s="51" t="s">
        <v>693</v>
      </c>
      <c r="J217" s="51" t="s">
        <v>694</v>
      </c>
      <c r="K217" s="51" t="s">
        <v>695</v>
      </c>
      <c r="L217" s="21">
        <v>180</v>
      </c>
      <c r="M217" s="51" t="s">
        <v>696</v>
      </c>
      <c r="N217" s="174"/>
      <c r="T217" s="102"/>
    </row>
    <row r="218" spans="2:20" s="47" customFormat="1" ht="27" customHeight="1">
      <c r="B218" s="48">
        <v>59</v>
      </c>
      <c r="C218" s="49" t="s">
        <v>697</v>
      </c>
      <c r="D218" s="49" t="s">
        <v>110</v>
      </c>
      <c r="E218" s="51" t="s">
        <v>698</v>
      </c>
      <c r="F218" s="147">
        <v>5880030.8200000003</v>
      </c>
      <c r="G218" s="72">
        <v>3839041.3799999957</v>
      </c>
      <c r="H218" s="165" t="s">
        <v>699</v>
      </c>
      <c r="I218" s="51" t="s">
        <v>700</v>
      </c>
      <c r="J218" s="51" t="s">
        <v>701</v>
      </c>
      <c r="K218" s="51" t="s">
        <v>702</v>
      </c>
      <c r="L218" s="21">
        <v>120</v>
      </c>
      <c r="M218" s="53" t="s">
        <v>261</v>
      </c>
      <c r="N218" s="174"/>
      <c r="T218" s="102"/>
    </row>
    <row r="219" spans="2:20" s="47" customFormat="1" ht="27" customHeight="1">
      <c r="B219" s="48">
        <v>60</v>
      </c>
      <c r="C219" s="49" t="s">
        <v>697</v>
      </c>
      <c r="D219" s="49" t="s">
        <v>110</v>
      </c>
      <c r="E219" s="51" t="s">
        <v>363</v>
      </c>
      <c r="F219" s="147">
        <v>7000000</v>
      </c>
      <c r="G219" s="72">
        <v>5352941.1999999955</v>
      </c>
      <c r="H219" s="165" t="s">
        <v>703</v>
      </c>
      <c r="I219" s="51" t="s">
        <v>704</v>
      </c>
      <c r="J219" s="51" t="s">
        <v>705</v>
      </c>
      <c r="K219" s="51" t="s">
        <v>459</v>
      </c>
      <c r="L219" s="21">
        <v>60</v>
      </c>
      <c r="M219" s="53" t="s">
        <v>706</v>
      </c>
      <c r="N219" s="174"/>
      <c r="T219" s="102"/>
    </row>
    <row r="220" spans="2:20" s="47" customFormat="1" ht="27" customHeight="1">
      <c r="B220" s="48">
        <v>61</v>
      </c>
      <c r="C220" s="49" t="s">
        <v>707</v>
      </c>
      <c r="D220" s="49" t="s">
        <v>110</v>
      </c>
      <c r="E220" s="51" t="s">
        <v>708</v>
      </c>
      <c r="F220" s="72">
        <v>30000000</v>
      </c>
      <c r="G220" s="72">
        <v>19120654.510000005</v>
      </c>
      <c r="H220" s="51" t="s">
        <v>709</v>
      </c>
      <c r="I220" s="51" t="s">
        <v>710</v>
      </c>
      <c r="J220" s="51" t="s">
        <v>711</v>
      </c>
      <c r="K220" s="51" t="s">
        <v>712</v>
      </c>
      <c r="L220" s="21">
        <v>180</v>
      </c>
      <c r="M220" s="51" t="s">
        <v>713</v>
      </c>
      <c r="N220" s="174"/>
      <c r="T220" s="102"/>
    </row>
    <row r="221" spans="2:20" s="47" customFormat="1" ht="27" customHeight="1">
      <c r="B221" s="48">
        <v>62</v>
      </c>
      <c r="C221" s="49" t="s">
        <v>707</v>
      </c>
      <c r="D221" s="49" t="s">
        <v>110</v>
      </c>
      <c r="E221" s="51" t="s">
        <v>714</v>
      </c>
      <c r="F221" s="72">
        <v>10000000</v>
      </c>
      <c r="G221" s="72">
        <v>8833333.2400000021</v>
      </c>
      <c r="H221" s="177" t="s">
        <v>715</v>
      </c>
      <c r="I221" s="175" t="s">
        <v>716</v>
      </c>
      <c r="J221" s="51" t="s">
        <v>717</v>
      </c>
      <c r="K221" s="51" t="s">
        <v>718</v>
      </c>
      <c r="L221" s="21">
        <v>240</v>
      </c>
      <c r="M221" s="51" t="s">
        <v>719</v>
      </c>
      <c r="N221" s="174"/>
      <c r="T221" s="102"/>
    </row>
    <row r="222" spans="2:20" s="47" customFormat="1" ht="27" customHeight="1">
      <c r="B222" s="48">
        <v>63</v>
      </c>
      <c r="C222" s="49" t="s">
        <v>707</v>
      </c>
      <c r="D222" s="49" t="s">
        <v>110</v>
      </c>
      <c r="E222" s="51" t="s">
        <v>720</v>
      </c>
      <c r="F222" s="72">
        <v>3500000</v>
      </c>
      <c r="G222" s="72">
        <v>3381856.5599999987</v>
      </c>
      <c r="H222" s="177"/>
      <c r="I222" s="175" t="s">
        <v>721</v>
      </c>
      <c r="J222" s="51" t="s">
        <v>722</v>
      </c>
      <c r="K222" s="51" t="s">
        <v>723</v>
      </c>
      <c r="L222" s="21">
        <v>240</v>
      </c>
      <c r="M222" s="51"/>
      <c r="N222" s="174"/>
      <c r="T222" s="102"/>
    </row>
    <row r="223" spans="2:20" s="47" customFormat="1" ht="27" customHeight="1">
      <c r="B223" s="48">
        <v>64</v>
      </c>
      <c r="C223" s="49" t="s">
        <v>724</v>
      </c>
      <c r="D223" s="49" t="s">
        <v>110</v>
      </c>
      <c r="E223" s="51" t="s">
        <v>725</v>
      </c>
      <c r="F223" s="72">
        <v>60000000</v>
      </c>
      <c r="G223" s="72">
        <v>50714285.640000015</v>
      </c>
      <c r="H223" s="51" t="s">
        <v>726</v>
      </c>
      <c r="I223" s="175" t="s">
        <v>727</v>
      </c>
      <c r="J223" s="51" t="s">
        <v>728</v>
      </c>
      <c r="K223" s="51" t="s">
        <v>729</v>
      </c>
      <c r="L223" s="21">
        <v>180</v>
      </c>
      <c r="M223" s="51" t="s">
        <v>730</v>
      </c>
      <c r="N223" s="174"/>
      <c r="T223" s="102"/>
    </row>
    <row r="224" spans="2:20" s="47" customFormat="1" ht="27" customHeight="1">
      <c r="B224" s="48">
        <v>65</v>
      </c>
      <c r="C224" s="49" t="s">
        <v>731</v>
      </c>
      <c r="D224" s="49" t="s">
        <v>110</v>
      </c>
      <c r="E224" s="51" t="s">
        <v>732</v>
      </c>
      <c r="F224" s="72">
        <v>7600000</v>
      </c>
      <c r="G224" s="72">
        <v>2860384.7100000074</v>
      </c>
      <c r="H224" s="51" t="s">
        <v>733</v>
      </c>
      <c r="I224" s="51" t="s">
        <v>734</v>
      </c>
      <c r="J224" s="166" t="s">
        <v>735</v>
      </c>
      <c r="K224" s="51" t="s">
        <v>660</v>
      </c>
      <c r="L224" s="21">
        <v>108</v>
      </c>
      <c r="M224" s="51" t="s">
        <v>232</v>
      </c>
      <c r="N224" s="174"/>
      <c r="T224" s="102"/>
    </row>
    <row r="225" spans="2:20" s="47" customFormat="1" ht="27" customHeight="1">
      <c r="B225" s="48">
        <v>66</v>
      </c>
      <c r="C225" s="49" t="s">
        <v>731</v>
      </c>
      <c r="D225" s="49" t="s">
        <v>110</v>
      </c>
      <c r="E225" s="51" t="s">
        <v>736</v>
      </c>
      <c r="F225" s="72">
        <v>2668000</v>
      </c>
      <c r="G225" s="72">
        <v>290007.57999999751</v>
      </c>
      <c r="H225" s="51" t="s">
        <v>737</v>
      </c>
      <c r="I225" s="51" t="s">
        <v>738</v>
      </c>
      <c r="J225" s="51" t="s">
        <v>739</v>
      </c>
      <c r="K225" s="51" t="s">
        <v>740</v>
      </c>
      <c r="L225" s="21">
        <v>60</v>
      </c>
      <c r="M225" s="51" t="s">
        <v>741</v>
      </c>
      <c r="N225" s="174"/>
      <c r="T225" s="102"/>
    </row>
    <row r="226" spans="2:20" s="47" customFormat="1" ht="27" customHeight="1">
      <c r="B226" s="48">
        <v>67</v>
      </c>
      <c r="C226" s="49" t="s">
        <v>731</v>
      </c>
      <c r="D226" s="49" t="s">
        <v>110</v>
      </c>
      <c r="E226" s="51" t="s">
        <v>742</v>
      </c>
      <c r="F226" s="72">
        <v>3400000</v>
      </c>
      <c r="G226" s="72">
        <v>2872413.7900000005</v>
      </c>
      <c r="H226" s="51" t="s">
        <v>743</v>
      </c>
      <c r="I226" s="51" t="s">
        <v>744</v>
      </c>
      <c r="J226" s="51" t="s">
        <v>745</v>
      </c>
      <c r="K226" s="51" t="s">
        <v>746</v>
      </c>
      <c r="L226" s="21">
        <v>60</v>
      </c>
      <c r="M226" s="51"/>
      <c r="N226" s="174"/>
      <c r="T226" s="102"/>
    </row>
    <row r="227" spans="2:20" s="47" customFormat="1" ht="27" customHeight="1">
      <c r="B227" s="48">
        <v>68</v>
      </c>
      <c r="C227" s="49" t="s">
        <v>747</v>
      </c>
      <c r="D227" s="49" t="s">
        <v>110</v>
      </c>
      <c r="E227" s="51" t="s">
        <v>748</v>
      </c>
      <c r="F227" s="72">
        <v>5500000</v>
      </c>
      <c r="G227" s="72">
        <v>1817796.5700000059</v>
      </c>
      <c r="H227" s="51" t="s">
        <v>749</v>
      </c>
      <c r="I227" s="51" t="s">
        <v>750</v>
      </c>
      <c r="J227" s="51" t="s">
        <v>751</v>
      </c>
      <c r="K227" s="51" t="s">
        <v>541</v>
      </c>
      <c r="L227" s="21">
        <v>120</v>
      </c>
      <c r="M227" s="51" t="s">
        <v>706</v>
      </c>
      <c r="N227" s="174"/>
      <c r="T227" s="102"/>
    </row>
    <row r="228" spans="2:20" s="47" customFormat="1" ht="27" customHeight="1">
      <c r="B228" s="48">
        <v>69</v>
      </c>
      <c r="C228" s="49" t="s">
        <v>747</v>
      </c>
      <c r="D228" s="49" t="s">
        <v>110</v>
      </c>
      <c r="E228" s="51" t="s">
        <v>487</v>
      </c>
      <c r="F228" s="72">
        <v>5000000</v>
      </c>
      <c r="G228" s="72">
        <v>2124999.7700000051</v>
      </c>
      <c r="H228" s="51" t="s">
        <v>752</v>
      </c>
      <c r="I228" s="51" t="s">
        <v>753</v>
      </c>
      <c r="J228" s="51" t="s">
        <v>754</v>
      </c>
      <c r="K228" s="51" t="s">
        <v>755</v>
      </c>
      <c r="L228" s="21">
        <v>120</v>
      </c>
      <c r="M228" s="51" t="s">
        <v>492</v>
      </c>
      <c r="N228" s="174"/>
      <c r="T228" s="102"/>
    </row>
    <row r="229" spans="2:20" s="47" customFormat="1" ht="27" customHeight="1">
      <c r="B229" s="48">
        <v>70</v>
      </c>
      <c r="C229" s="49" t="s">
        <v>756</v>
      </c>
      <c r="D229" s="49" t="s">
        <v>110</v>
      </c>
      <c r="E229" s="51" t="s">
        <v>757</v>
      </c>
      <c r="F229" s="72">
        <v>8500000</v>
      </c>
      <c r="G229" s="72">
        <v>4085212.2199999932</v>
      </c>
      <c r="H229" s="51" t="s">
        <v>758</v>
      </c>
      <c r="I229" s="51" t="s">
        <v>759</v>
      </c>
      <c r="J229" s="51" t="s">
        <v>760</v>
      </c>
      <c r="K229" s="51" t="s">
        <v>596</v>
      </c>
      <c r="L229" s="21">
        <v>120</v>
      </c>
      <c r="M229" s="51" t="s">
        <v>761</v>
      </c>
      <c r="N229" s="174"/>
      <c r="T229" s="102"/>
    </row>
    <row r="230" spans="2:20" s="47" customFormat="1" ht="27" customHeight="1">
      <c r="B230" s="48">
        <v>71</v>
      </c>
      <c r="C230" s="49" t="s">
        <v>756</v>
      </c>
      <c r="D230" s="49" t="s">
        <v>110</v>
      </c>
      <c r="E230" s="51" t="s">
        <v>762</v>
      </c>
      <c r="F230" s="72">
        <v>1000000</v>
      </c>
      <c r="G230" s="72">
        <v>305555.4999999993</v>
      </c>
      <c r="H230" s="51" t="s">
        <v>763</v>
      </c>
      <c r="I230" s="51" t="s">
        <v>764</v>
      </c>
      <c r="J230" s="51" t="s">
        <v>765</v>
      </c>
      <c r="K230" s="51" t="s">
        <v>766</v>
      </c>
      <c r="L230" s="21">
        <v>36</v>
      </c>
      <c r="M230" s="51" t="s">
        <v>767</v>
      </c>
      <c r="N230" s="174"/>
      <c r="T230" s="102"/>
    </row>
    <row r="231" spans="2:20" s="47" customFormat="1" ht="27" customHeight="1">
      <c r="B231" s="48">
        <v>72</v>
      </c>
      <c r="C231" s="49" t="s">
        <v>768</v>
      </c>
      <c r="D231" s="49" t="s">
        <v>110</v>
      </c>
      <c r="E231" s="51" t="s">
        <v>769</v>
      </c>
      <c r="F231" s="72">
        <v>17700000</v>
      </c>
      <c r="G231" s="72">
        <v>16050000</v>
      </c>
      <c r="H231" s="51" t="s">
        <v>770</v>
      </c>
      <c r="I231" s="51" t="s">
        <v>771</v>
      </c>
      <c r="J231" s="51" t="s">
        <v>772</v>
      </c>
      <c r="K231" s="51" t="s">
        <v>773</v>
      </c>
      <c r="L231" s="21">
        <v>120</v>
      </c>
      <c r="M231" s="51"/>
      <c r="N231" s="174"/>
      <c r="T231" s="102"/>
    </row>
    <row r="232" spans="2:20" s="47" customFormat="1" ht="27" customHeight="1">
      <c r="B232" s="48">
        <v>73</v>
      </c>
      <c r="C232" s="49" t="s">
        <v>337</v>
      </c>
      <c r="D232" s="49" t="s">
        <v>110</v>
      </c>
      <c r="E232" s="51" t="s">
        <v>774</v>
      </c>
      <c r="F232" s="72">
        <v>22000000</v>
      </c>
      <c r="G232" s="72">
        <v>6875000</v>
      </c>
      <c r="H232" s="51" t="s">
        <v>775</v>
      </c>
      <c r="I232" s="51" t="s">
        <v>776</v>
      </c>
      <c r="J232" s="51" t="s">
        <v>777</v>
      </c>
      <c r="K232" s="51" t="s">
        <v>778</v>
      </c>
      <c r="L232" s="21">
        <v>84</v>
      </c>
      <c r="M232" s="51" t="s">
        <v>779</v>
      </c>
      <c r="N232" s="174"/>
      <c r="T232" s="102"/>
    </row>
    <row r="233" spans="2:20" s="47" customFormat="1" ht="27" customHeight="1">
      <c r="B233" s="48">
        <v>74</v>
      </c>
      <c r="C233" s="49" t="s">
        <v>780</v>
      </c>
      <c r="D233" s="49" t="s">
        <v>110</v>
      </c>
      <c r="E233" s="51" t="s">
        <v>781</v>
      </c>
      <c r="F233" s="72">
        <v>22400000</v>
      </c>
      <c r="G233" s="72">
        <v>13109590.860000011</v>
      </c>
      <c r="H233" s="51" t="s">
        <v>782</v>
      </c>
      <c r="I233" s="51" t="s">
        <v>783</v>
      </c>
      <c r="J233" s="51" t="s">
        <v>784</v>
      </c>
      <c r="K233" s="51" t="s">
        <v>785</v>
      </c>
      <c r="L233" s="21">
        <v>180</v>
      </c>
      <c r="M233" s="51" t="s">
        <v>690</v>
      </c>
      <c r="N233" s="174"/>
      <c r="T233" s="102"/>
    </row>
    <row r="234" spans="2:20" s="47" customFormat="1" ht="27" customHeight="1">
      <c r="B234" s="48">
        <v>75</v>
      </c>
      <c r="C234" s="49" t="s">
        <v>780</v>
      </c>
      <c r="D234" s="49" t="s">
        <v>110</v>
      </c>
      <c r="E234" s="51" t="s">
        <v>786</v>
      </c>
      <c r="F234" s="72">
        <v>8000000</v>
      </c>
      <c r="G234" s="72">
        <v>4161850.0900000366</v>
      </c>
      <c r="H234" s="51" t="s">
        <v>787</v>
      </c>
      <c r="I234" s="51" t="s">
        <v>788</v>
      </c>
      <c r="J234" s="51" t="s">
        <v>789</v>
      </c>
      <c r="K234" s="51" t="s">
        <v>790</v>
      </c>
      <c r="L234" s="21">
        <v>180</v>
      </c>
      <c r="M234" s="51" t="s">
        <v>791</v>
      </c>
      <c r="N234" s="174"/>
      <c r="T234" s="102"/>
    </row>
    <row r="235" spans="2:20" s="47" customFormat="1" ht="27" customHeight="1">
      <c r="B235" s="48">
        <v>76</v>
      </c>
      <c r="C235" s="49" t="s">
        <v>780</v>
      </c>
      <c r="D235" s="49" t="s">
        <v>110</v>
      </c>
      <c r="E235" s="51" t="s">
        <v>792</v>
      </c>
      <c r="F235" s="72">
        <v>22400000</v>
      </c>
      <c r="G235" s="72">
        <v>12182456.039999977</v>
      </c>
      <c r="H235" s="51" t="s">
        <v>793</v>
      </c>
      <c r="I235" s="51" t="s">
        <v>794</v>
      </c>
      <c r="J235" s="51" t="s">
        <v>795</v>
      </c>
      <c r="K235" s="51" t="s">
        <v>796</v>
      </c>
      <c r="L235" s="21">
        <v>120</v>
      </c>
      <c r="M235" s="51" t="s">
        <v>797</v>
      </c>
      <c r="N235" s="174"/>
      <c r="T235" s="102"/>
    </row>
    <row r="236" spans="2:20" s="47" customFormat="1" ht="27" customHeight="1">
      <c r="B236" s="48">
        <v>77</v>
      </c>
      <c r="C236" s="49" t="s">
        <v>780</v>
      </c>
      <c r="D236" s="49" t="s">
        <v>110</v>
      </c>
      <c r="E236" s="51" t="s">
        <v>769</v>
      </c>
      <c r="F236" s="72">
        <v>10000000</v>
      </c>
      <c r="G236" s="72">
        <v>9152542.4000000022</v>
      </c>
      <c r="H236" s="51" t="s">
        <v>798</v>
      </c>
      <c r="I236" s="51" t="s">
        <v>799</v>
      </c>
      <c r="J236" s="51" t="s">
        <v>800</v>
      </c>
      <c r="K236" s="51" t="s">
        <v>502</v>
      </c>
      <c r="L236" s="21">
        <v>120</v>
      </c>
      <c r="M236" s="51"/>
      <c r="N236" s="174"/>
      <c r="T236" s="102"/>
    </row>
    <row r="237" spans="2:20" s="47" customFormat="1" ht="27" customHeight="1">
      <c r="B237" s="48">
        <v>78</v>
      </c>
      <c r="C237" s="49" t="s">
        <v>801</v>
      </c>
      <c r="D237" s="49" t="s">
        <v>110</v>
      </c>
      <c r="E237" s="51" t="s">
        <v>802</v>
      </c>
      <c r="F237" s="72">
        <v>13000000</v>
      </c>
      <c r="G237" s="72">
        <v>8113449.7600000296</v>
      </c>
      <c r="H237" s="51" t="s">
        <v>803</v>
      </c>
      <c r="I237" s="51" t="s">
        <v>804</v>
      </c>
      <c r="J237" s="51" t="s">
        <v>805</v>
      </c>
      <c r="K237" s="51" t="s">
        <v>806</v>
      </c>
      <c r="L237" s="21">
        <v>180</v>
      </c>
      <c r="M237" s="51" t="s">
        <v>361</v>
      </c>
      <c r="N237" s="174"/>
      <c r="T237" s="102"/>
    </row>
    <row r="238" spans="2:20" s="47" customFormat="1" ht="27" customHeight="1">
      <c r="B238" s="48">
        <v>79</v>
      </c>
      <c r="C238" s="49" t="s">
        <v>801</v>
      </c>
      <c r="D238" s="49" t="s">
        <v>110</v>
      </c>
      <c r="E238" s="51" t="s">
        <v>807</v>
      </c>
      <c r="F238" s="72">
        <v>5000000</v>
      </c>
      <c r="G238" s="72">
        <v>2735042.879999998</v>
      </c>
      <c r="H238" s="51" t="s">
        <v>808</v>
      </c>
      <c r="I238" s="51" t="s">
        <v>809</v>
      </c>
      <c r="J238" s="51" t="s">
        <v>810</v>
      </c>
      <c r="K238" s="51" t="s">
        <v>435</v>
      </c>
      <c r="L238" s="21">
        <v>120</v>
      </c>
      <c r="M238" s="51" t="s">
        <v>811</v>
      </c>
      <c r="N238" s="174"/>
      <c r="T238" s="102"/>
    </row>
    <row r="239" spans="2:20" s="47" customFormat="1" ht="27" customHeight="1">
      <c r="B239" s="48">
        <v>80</v>
      </c>
      <c r="C239" s="49" t="s">
        <v>801</v>
      </c>
      <c r="D239" s="49" t="s">
        <v>110</v>
      </c>
      <c r="E239" s="51" t="s">
        <v>812</v>
      </c>
      <c r="F239" s="72">
        <v>7000000</v>
      </c>
      <c r="G239" s="72">
        <v>2099999.8600000031</v>
      </c>
      <c r="H239" s="51" t="s">
        <v>813</v>
      </c>
      <c r="I239" s="51" t="s">
        <v>814</v>
      </c>
      <c r="J239" s="51" t="s">
        <v>815</v>
      </c>
      <c r="K239" s="51" t="s">
        <v>816</v>
      </c>
      <c r="L239" s="21">
        <v>60</v>
      </c>
      <c r="M239" s="51" t="s">
        <v>817</v>
      </c>
      <c r="N239" s="174"/>
      <c r="T239" s="102"/>
    </row>
    <row r="240" spans="2:20" s="47" customFormat="1" ht="27" customHeight="1">
      <c r="B240" s="48">
        <v>81</v>
      </c>
      <c r="C240" s="49" t="s">
        <v>818</v>
      </c>
      <c r="D240" s="49" t="s">
        <v>110</v>
      </c>
      <c r="E240" s="51" t="s">
        <v>819</v>
      </c>
      <c r="F240" s="72">
        <v>5900000</v>
      </c>
      <c r="G240" s="72">
        <v>5572222.2200000007</v>
      </c>
      <c r="H240" s="51"/>
      <c r="I240" s="51" t="s">
        <v>820</v>
      </c>
      <c r="J240" s="51" t="s">
        <v>821</v>
      </c>
      <c r="K240" s="51" t="s">
        <v>822</v>
      </c>
      <c r="L240" s="21">
        <v>108</v>
      </c>
      <c r="M240" s="51"/>
      <c r="N240" s="174"/>
      <c r="T240" s="102"/>
    </row>
    <row r="241" spans="2:20" s="47" customFormat="1" ht="27" customHeight="1">
      <c r="B241" s="48">
        <v>82</v>
      </c>
      <c r="C241" s="49" t="s">
        <v>823</v>
      </c>
      <c r="D241" s="49" t="s">
        <v>110</v>
      </c>
      <c r="E241" s="51" t="s">
        <v>824</v>
      </c>
      <c r="F241" s="72">
        <v>9599182.5700000003</v>
      </c>
      <c r="G241" s="72">
        <v>4594480.2699999986</v>
      </c>
      <c r="H241" s="51" t="s">
        <v>825</v>
      </c>
      <c r="I241" s="51" t="s">
        <v>826</v>
      </c>
      <c r="J241" s="51" t="s">
        <v>827</v>
      </c>
      <c r="K241" s="51" t="s">
        <v>664</v>
      </c>
      <c r="L241" s="21">
        <v>120</v>
      </c>
      <c r="M241" s="51" t="s">
        <v>828</v>
      </c>
      <c r="N241" s="174"/>
      <c r="T241" s="102"/>
    </row>
    <row r="242" spans="2:20" s="47" customFormat="1" ht="27" customHeight="1">
      <c r="B242" s="48">
        <v>83</v>
      </c>
      <c r="C242" s="49" t="s">
        <v>823</v>
      </c>
      <c r="D242" s="49" t="s">
        <v>110</v>
      </c>
      <c r="E242" s="51" t="s">
        <v>829</v>
      </c>
      <c r="F242" s="72">
        <v>5000000</v>
      </c>
      <c r="G242" s="72">
        <v>2820512.9599999981</v>
      </c>
      <c r="H242" s="51" t="s">
        <v>830</v>
      </c>
      <c r="I242" s="51" t="s">
        <v>831</v>
      </c>
      <c r="J242" s="51" t="s">
        <v>832</v>
      </c>
      <c r="K242" s="51" t="s">
        <v>375</v>
      </c>
      <c r="L242" s="21">
        <v>120</v>
      </c>
      <c r="M242" s="51" t="s">
        <v>833</v>
      </c>
      <c r="N242" s="174"/>
      <c r="T242" s="102"/>
    </row>
    <row r="243" spans="2:20" s="47" customFormat="1" ht="27" customHeight="1">
      <c r="B243" s="48">
        <v>84</v>
      </c>
      <c r="C243" s="49" t="s">
        <v>823</v>
      </c>
      <c r="D243" s="49" t="s">
        <v>110</v>
      </c>
      <c r="E243" s="51" t="s">
        <v>834</v>
      </c>
      <c r="F243" s="72">
        <v>6000000</v>
      </c>
      <c r="G243" s="72">
        <v>5694915.2400000002</v>
      </c>
      <c r="H243" s="51"/>
      <c r="I243" s="51" t="s">
        <v>614</v>
      </c>
      <c r="J243" s="51" t="s">
        <v>835</v>
      </c>
      <c r="K243" s="51" t="s">
        <v>836</v>
      </c>
      <c r="L243" s="21">
        <v>120</v>
      </c>
      <c r="M243" s="51" t="s">
        <v>837</v>
      </c>
      <c r="N243" s="174"/>
      <c r="T243" s="102"/>
    </row>
    <row r="244" spans="2:20" s="47" customFormat="1" ht="27" customHeight="1">
      <c r="B244" s="48">
        <v>85</v>
      </c>
      <c r="C244" s="49" t="s">
        <v>838</v>
      </c>
      <c r="D244" s="49" t="s">
        <v>110</v>
      </c>
      <c r="E244" s="51" t="s">
        <v>839</v>
      </c>
      <c r="F244" s="72">
        <v>6020000</v>
      </c>
      <c r="G244" s="72">
        <v>2124705.5199999828</v>
      </c>
      <c r="H244" s="51" t="s">
        <v>840</v>
      </c>
      <c r="I244" s="51" t="s">
        <v>841</v>
      </c>
      <c r="J244" s="51" t="s">
        <v>842</v>
      </c>
      <c r="K244" s="51" t="s">
        <v>496</v>
      </c>
      <c r="L244" s="21">
        <v>120</v>
      </c>
      <c r="M244" s="51" t="s">
        <v>843</v>
      </c>
      <c r="N244" s="174"/>
      <c r="T244" s="102"/>
    </row>
    <row r="245" spans="2:20" s="47" customFormat="1" ht="27" customHeight="1">
      <c r="B245" s="48">
        <v>86</v>
      </c>
      <c r="C245" s="49" t="s">
        <v>838</v>
      </c>
      <c r="D245" s="49" t="s">
        <v>110</v>
      </c>
      <c r="E245" s="51" t="s">
        <v>160</v>
      </c>
      <c r="F245" s="72">
        <v>4100000</v>
      </c>
      <c r="G245" s="72">
        <v>2699166.5300000031</v>
      </c>
      <c r="H245" s="51" t="s">
        <v>844</v>
      </c>
      <c r="I245" s="51" t="s">
        <v>845</v>
      </c>
      <c r="J245" s="51" t="s">
        <v>846</v>
      </c>
      <c r="K245" s="51" t="s">
        <v>740</v>
      </c>
      <c r="L245" s="21">
        <v>120</v>
      </c>
      <c r="M245" s="51" t="s">
        <v>329</v>
      </c>
      <c r="N245" s="174"/>
      <c r="T245" s="102"/>
    </row>
    <row r="246" spans="2:20" s="47" customFormat="1" ht="27" customHeight="1">
      <c r="B246" s="48">
        <v>87</v>
      </c>
      <c r="C246" s="49" t="s">
        <v>847</v>
      </c>
      <c r="D246" s="49" t="s">
        <v>110</v>
      </c>
      <c r="E246" s="51" t="s">
        <v>848</v>
      </c>
      <c r="F246" s="72">
        <v>15065057</v>
      </c>
      <c r="G246" s="72">
        <v>5490270.9000000227</v>
      </c>
      <c r="H246" s="51" t="s">
        <v>849</v>
      </c>
      <c r="I246" s="51" t="s">
        <v>850</v>
      </c>
      <c r="J246" s="51" t="s">
        <v>851</v>
      </c>
      <c r="K246" s="51" t="s">
        <v>852</v>
      </c>
      <c r="L246" s="21">
        <v>84</v>
      </c>
      <c r="M246" s="51" t="s">
        <v>591</v>
      </c>
      <c r="N246" s="174"/>
      <c r="T246" s="102"/>
    </row>
    <row r="247" spans="2:20" s="47" customFormat="1" ht="27" customHeight="1">
      <c r="B247" s="48">
        <v>88</v>
      </c>
      <c r="C247" s="49" t="s">
        <v>853</v>
      </c>
      <c r="D247" s="49" t="s">
        <v>110</v>
      </c>
      <c r="E247" s="53" t="s">
        <v>854</v>
      </c>
      <c r="F247" s="72">
        <v>19400000</v>
      </c>
      <c r="G247" s="72">
        <v>17046416.920000024</v>
      </c>
      <c r="H247" s="51" t="s">
        <v>855</v>
      </c>
      <c r="I247" s="51" t="s">
        <v>856</v>
      </c>
      <c r="J247" s="51" t="s">
        <v>857</v>
      </c>
      <c r="K247" s="51" t="s">
        <v>672</v>
      </c>
      <c r="L247" s="21">
        <v>180</v>
      </c>
      <c r="M247" s="53" t="s">
        <v>858</v>
      </c>
      <c r="N247" s="174"/>
      <c r="T247" s="102"/>
    </row>
    <row r="248" spans="2:20" s="47" customFormat="1" ht="27" customHeight="1">
      <c r="B248" s="48">
        <v>89</v>
      </c>
      <c r="C248" s="49" t="s">
        <v>853</v>
      </c>
      <c r="D248" s="49" t="s">
        <v>110</v>
      </c>
      <c r="E248" s="53" t="s">
        <v>148</v>
      </c>
      <c r="F248" s="72">
        <v>1522348.62</v>
      </c>
      <c r="G248" s="72">
        <v>1496976.1400000001</v>
      </c>
      <c r="H248" s="51"/>
      <c r="I248" s="51" t="s">
        <v>859</v>
      </c>
      <c r="J248" s="51" t="s">
        <v>860</v>
      </c>
      <c r="K248" s="51" t="s">
        <v>861</v>
      </c>
      <c r="L248" s="21">
        <v>60</v>
      </c>
      <c r="M248" s="53"/>
      <c r="N248" s="174"/>
      <c r="T248" s="102"/>
    </row>
    <row r="249" spans="2:20" s="47" customFormat="1" ht="27" customHeight="1">
      <c r="B249" s="48">
        <v>90</v>
      </c>
      <c r="C249" s="49" t="s">
        <v>862</v>
      </c>
      <c r="D249" s="49" t="s">
        <v>110</v>
      </c>
      <c r="E249" s="51" t="s">
        <v>863</v>
      </c>
      <c r="F249" s="72">
        <v>10000000</v>
      </c>
      <c r="G249" s="72">
        <v>9484074.0700000003</v>
      </c>
      <c r="H249" s="51"/>
      <c r="I249" s="51" t="s">
        <v>864</v>
      </c>
      <c r="J249" s="51" t="s">
        <v>865</v>
      </c>
      <c r="K249" s="51" t="s">
        <v>866</v>
      </c>
      <c r="L249" s="21">
        <v>180</v>
      </c>
      <c r="M249" s="51"/>
      <c r="N249" s="174"/>
      <c r="T249" s="102"/>
    </row>
    <row r="250" spans="2:20" s="47" customFormat="1" ht="27" customHeight="1">
      <c r="B250" s="48">
        <v>91</v>
      </c>
      <c r="C250" s="49" t="s">
        <v>867</v>
      </c>
      <c r="D250" s="49" t="s">
        <v>110</v>
      </c>
      <c r="E250" s="51" t="s">
        <v>868</v>
      </c>
      <c r="F250" s="72">
        <v>5700000</v>
      </c>
      <c r="G250" s="72">
        <v>3948527.129999999</v>
      </c>
      <c r="H250" s="51" t="s">
        <v>869</v>
      </c>
      <c r="I250" s="51" t="s">
        <v>870</v>
      </c>
      <c r="J250" s="51" t="s">
        <v>871</v>
      </c>
      <c r="K250" s="51" t="s">
        <v>872</v>
      </c>
      <c r="L250" s="21">
        <v>120</v>
      </c>
      <c r="M250" s="51"/>
      <c r="N250" s="174"/>
      <c r="T250" s="102"/>
    </row>
    <row r="251" spans="2:20" s="47" customFormat="1" ht="27" customHeight="1">
      <c r="B251" s="48">
        <v>92</v>
      </c>
      <c r="C251" s="49" t="s">
        <v>873</v>
      </c>
      <c r="D251" s="49" t="s">
        <v>110</v>
      </c>
      <c r="E251" s="51" t="s">
        <v>874</v>
      </c>
      <c r="F251" s="72">
        <v>24600000</v>
      </c>
      <c r="G251" s="72">
        <v>18576732.140000001</v>
      </c>
      <c r="H251" s="51" t="s">
        <v>875</v>
      </c>
      <c r="I251" s="51" t="s">
        <v>876</v>
      </c>
      <c r="J251" s="51" t="s">
        <v>877</v>
      </c>
      <c r="K251" s="51" t="s">
        <v>878</v>
      </c>
      <c r="L251" s="21">
        <v>180</v>
      </c>
      <c r="M251" s="51"/>
      <c r="N251" s="174"/>
      <c r="T251" s="102"/>
    </row>
    <row r="252" spans="2:20" s="47" customFormat="1" ht="27" customHeight="1">
      <c r="B252" s="48">
        <v>93</v>
      </c>
      <c r="C252" s="49" t="s">
        <v>262</v>
      </c>
      <c r="D252" s="49" t="s">
        <v>110</v>
      </c>
      <c r="E252" s="51" t="s">
        <v>879</v>
      </c>
      <c r="F252" s="72">
        <v>5620844</v>
      </c>
      <c r="G252" s="72">
        <v>4072392.3399999924</v>
      </c>
      <c r="H252" s="51" t="s">
        <v>880</v>
      </c>
      <c r="I252" s="51" t="s">
        <v>881</v>
      </c>
      <c r="J252" s="51" t="s">
        <v>882</v>
      </c>
      <c r="K252" s="51" t="s">
        <v>872</v>
      </c>
      <c r="L252" s="21">
        <v>240</v>
      </c>
      <c r="M252" s="51" t="s">
        <v>883</v>
      </c>
      <c r="N252" s="174"/>
      <c r="T252" s="102"/>
    </row>
    <row r="253" spans="2:20" s="47" customFormat="1" ht="27" customHeight="1">
      <c r="B253" s="48">
        <v>94</v>
      </c>
      <c r="C253" s="49" t="s">
        <v>262</v>
      </c>
      <c r="D253" s="49" t="s">
        <v>110</v>
      </c>
      <c r="E253" s="51" t="s">
        <v>884</v>
      </c>
      <c r="F253" s="72">
        <v>5000000</v>
      </c>
      <c r="G253" s="72">
        <v>3041666.5100000035</v>
      </c>
      <c r="H253" s="51" t="s">
        <v>885</v>
      </c>
      <c r="I253" s="51" t="s">
        <v>886</v>
      </c>
      <c r="J253" s="51" t="s">
        <v>887</v>
      </c>
      <c r="K253" s="51" t="s">
        <v>755</v>
      </c>
      <c r="L253" s="21">
        <v>120</v>
      </c>
      <c r="M253" s="51" t="s">
        <v>888</v>
      </c>
      <c r="N253" s="174"/>
      <c r="T253" s="102"/>
    </row>
    <row r="254" spans="2:20" s="47" customFormat="1" ht="27" customHeight="1">
      <c r="B254" s="48">
        <v>95</v>
      </c>
      <c r="C254" s="49" t="s">
        <v>262</v>
      </c>
      <c r="D254" s="49" t="s">
        <v>110</v>
      </c>
      <c r="E254" s="51" t="s">
        <v>889</v>
      </c>
      <c r="F254" s="72">
        <v>6700000</v>
      </c>
      <c r="G254" s="72">
        <v>4243333.4799999967</v>
      </c>
      <c r="H254" s="51" t="s">
        <v>890</v>
      </c>
      <c r="I254" s="51" t="s">
        <v>891</v>
      </c>
      <c r="J254" s="51" t="s">
        <v>892</v>
      </c>
      <c r="K254" s="51" t="s">
        <v>660</v>
      </c>
      <c r="L254" s="21">
        <v>120</v>
      </c>
      <c r="M254" s="51" t="s">
        <v>893</v>
      </c>
      <c r="N254" s="174"/>
      <c r="T254" s="102"/>
    </row>
    <row r="255" spans="2:20" s="47" customFormat="1" ht="27" customHeight="1">
      <c r="B255" s="48">
        <v>96</v>
      </c>
      <c r="C255" s="49" t="s">
        <v>894</v>
      </c>
      <c r="D255" s="49" t="s">
        <v>110</v>
      </c>
      <c r="E255" s="51" t="s">
        <v>895</v>
      </c>
      <c r="F255" s="72">
        <v>13600000</v>
      </c>
      <c r="G255" s="72">
        <v>9017923.4000000041</v>
      </c>
      <c r="H255" s="51" t="s">
        <v>896</v>
      </c>
      <c r="I255" s="51" t="s">
        <v>897</v>
      </c>
      <c r="J255" s="51" t="s">
        <v>898</v>
      </c>
      <c r="K255" s="51" t="s">
        <v>899</v>
      </c>
      <c r="L255" s="21">
        <v>180</v>
      </c>
      <c r="M255" s="51" t="s">
        <v>361</v>
      </c>
      <c r="N255" s="174"/>
      <c r="T255" s="102"/>
    </row>
    <row r="256" spans="2:20" s="47" customFormat="1" ht="27" customHeight="1">
      <c r="B256" s="48">
        <v>97</v>
      </c>
      <c r="C256" s="49" t="s">
        <v>894</v>
      </c>
      <c r="D256" s="49" t="s">
        <v>110</v>
      </c>
      <c r="E256" s="51" t="s">
        <v>900</v>
      </c>
      <c r="F256" s="72">
        <v>6436800</v>
      </c>
      <c r="G256" s="72">
        <v>5095800</v>
      </c>
      <c r="H256" s="51" t="s">
        <v>901</v>
      </c>
      <c r="I256" s="51" t="s">
        <v>902</v>
      </c>
      <c r="J256" s="51" t="s">
        <v>698</v>
      </c>
      <c r="K256" s="51" t="s">
        <v>515</v>
      </c>
      <c r="L256" s="21">
        <v>120</v>
      </c>
      <c r="M256" s="53" t="s">
        <v>347</v>
      </c>
      <c r="N256" s="174"/>
      <c r="T256" s="102"/>
    </row>
    <row r="257" spans="2:20" s="47" customFormat="1" ht="27" customHeight="1">
      <c r="B257" s="48">
        <v>98</v>
      </c>
      <c r="C257" s="49" t="s">
        <v>903</v>
      </c>
      <c r="D257" s="49" t="s">
        <v>110</v>
      </c>
      <c r="E257" s="51" t="s">
        <v>904</v>
      </c>
      <c r="F257" s="72">
        <v>33700000</v>
      </c>
      <c r="G257" s="72">
        <v>29414602.809999984</v>
      </c>
      <c r="H257" s="51" t="s">
        <v>905</v>
      </c>
      <c r="I257" s="51" t="s">
        <v>906</v>
      </c>
      <c r="J257" s="51" t="s">
        <v>907</v>
      </c>
      <c r="K257" s="51" t="s">
        <v>908</v>
      </c>
      <c r="L257" s="21">
        <v>180</v>
      </c>
      <c r="M257" s="51"/>
      <c r="N257" s="174"/>
      <c r="T257" s="102"/>
    </row>
    <row r="258" spans="2:20" s="47" customFormat="1" ht="27" customHeight="1">
      <c r="B258" s="48">
        <v>99</v>
      </c>
      <c r="C258" s="49" t="s">
        <v>909</v>
      </c>
      <c r="D258" s="49" t="s">
        <v>110</v>
      </c>
      <c r="E258" s="51" t="s">
        <v>910</v>
      </c>
      <c r="F258" s="72">
        <v>10000000</v>
      </c>
      <c r="G258" s="72">
        <v>4388888.4400000162</v>
      </c>
      <c r="H258" s="51" t="s">
        <v>911</v>
      </c>
      <c r="I258" s="51" t="s">
        <v>912</v>
      </c>
      <c r="J258" s="51" t="s">
        <v>913</v>
      </c>
      <c r="K258" s="51" t="s">
        <v>914</v>
      </c>
      <c r="L258" s="21">
        <v>180</v>
      </c>
      <c r="M258" s="51" t="s">
        <v>329</v>
      </c>
      <c r="N258" s="174"/>
      <c r="T258" s="102"/>
    </row>
    <row r="259" spans="2:20" s="47" customFormat="1" ht="27" customHeight="1">
      <c r="B259" s="48">
        <v>100</v>
      </c>
      <c r="C259" s="49" t="s">
        <v>909</v>
      </c>
      <c r="D259" s="49" t="s">
        <v>110</v>
      </c>
      <c r="E259" s="51" t="s">
        <v>915</v>
      </c>
      <c r="F259" s="72">
        <v>16778912.289999999</v>
      </c>
      <c r="G259" s="72">
        <v>7410686.2000000291</v>
      </c>
      <c r="H259" s="51" t="s">
        <v>916</v>
      </c>
      <c r="I259" s="51" t="s">
        <v>917</v>
      </c>
      <c r="J259" s="51" t="s">
        <v>918</v>
      </c>
      <c r="K259" s="51" t="s">
        <v>601</v>
      </c>
      <c r="L259" s="21">
        <v>120</v>
      </c>
      <c r="M259" s="51" t="s">
        <v>919</v>
      </c>
      <c r="N259" s="174"/>
      <c r="T259" s="102"/>
    </row>
    <row r="260" spans="2:20" s="47" customFormat="1" ht="27" customHeight="1">
      <c r="B260" s="48">
        <v>101</v>
      </c>
      <c r="C260" s="49" t="s">
        <v>909</v>
      </c>
      <c r="D260" s="49" t="s">
        <v>110</v>
      </c>
      <c r="E260" s="51" t="s">
        <v>920</v>
      </c>
      <c r="F260" s="72">
        <v>50000000</v>
      </c>
      <c r="G260" s="72">
        <v>40178571.459999993</v>
      </c>
      <c r="H260" s="51" t="s">
        <v>921</v>
      </c>
      <c r="I260" s="175" t="s">
        <v>922</v>
      </c>
      <c r="J260" s="51" t="s">
        <v>923</v>
      </c>
      <c r="K260" s="51" t="s">
        <v>924</v>
      </c>
      <c r="L260" s="21">
        <v>120</v>
      </c>
      <c r="M260" s="51" t="s">
        <v>925</v>
      </c>
      <c r="N260" s="174"/>
      <c r="T260" s="102"/>
    </row>
    <row r="261" spans="2:20" s="47" customFormat="1" ht="27" customHeight="1">
      <c r="B261" s="48">
        <v>102</v>
      </c>
      <c r="C261" s="49" t="s">
        <v>926</v>
      </c>
      <c r="D261" s="49" t="s">
        <v>110</v>
      </c>
      <c r="E261" s="51" t="s">
        <v>920</v>
      </c>
      <c r="F261" s="72">
        <v>10000000</v>
      </c>
      <c r="G261" s="72">
        <v>2666666.7399999984</v>
      </c>
      <c r="H261" s="51" t="s">
        <v>927</v>
      </c>
      <c r="I261" s="175" t="s">
        <v>928</v>
      </c>
      <c r="J261" s="51" t="s">
        <v>929</v>
      </c>
      <c r="K261" s="51" t="s">
        <v>930</v>
      </c>
      <c r="L261" s="21">
        <v>36</v>
      </c>
      <c r="M261" s="51" t="s">
        <v>436</v>
      </c>
      <c r="N261" s="174"/>
      <c r="T261" s="102"/>
    </row>
    <row r="262" spans="2:20" s="47" customFormat="1" ht="27" customHeight="1">
      <c r="B262" s="48">
        <v>103</v>
      </c>
      <c r="C262" s="49" t="s">
        <v>926</v>
      </c>
      <c r="D262" s="49" t="s">
        <v>110</v>
      </c>
      <c r="E262" s="51" t="s">
        <v>931</v>
      </c>
      <c r="F262" s="72">
        <v>1500000</v>
      </c>
      <c r="G262" s="72">
        <v>1055555.5199999996</v>
      </c>
      <c r="H262" s="51" t="s">
        <v>932</v>
      </c>
      <c r="I262" s="175" t="s">
        <v>933</v>
      </c>
      <c r="J262" s="51" t="s">
        <v>934</v>
      </c>
      <c r="K262" s="51" t="s">
        <v>746</v>
      </c>
      <c r="L262" s="21">
        <v>60</v>
      </c>
      <c r="M262" s="51" t="s">
        <v>935</v>
      </c>
      <c r="N262" s="174"/>
      <c r="T262" s="102"/>
    </row>
    <row r="263" spans="2:20" s="47" customFormat="1" ht="27" customHeight="1">
      <c r="B263" s="48">
        <v>104</v>
      </c>
      <c r="C263" s="49" t="s">
        <v>936</v>
      </c>
      <c r="D263" s="49" t="s">
        <v>110</v>
      </c>
      <c r="E263" s="51" t="s">
        <v>937</v>
      </c>
      <c r="F263" s="72">
        <v>19015055.68</v>
      </c>
      <c r="G263" s="72">
        <v>17013333.459999967</v>
      </c>
      <c r="H263" s="51" t="s">
        <v>938</v>
      </c>
      <c r="I263" s="51" t="s">
        <v>939</v>
      </c>
      <c r="J263" s="51" t="s">
        <v>940</v>
      </c>
      <c r="K263" s="51" t="s">
        <v>872</v>
      </c>
      <c r="L263" s="21">
        <v>240</v>
      </c>
      <c r="M263" s="53" t="s">
        <v>99</v>
      </c>
      <c r="N263" s="174"/>
      <c r="T263" s="102"/>
    </row>
    <row r="264" spans="2:20" s="47" customFormat="1" ht="27" customHeight="1">
      <c r="B264" s="48">
        <v>105</v>
      </c>
      <c r="C264" s="49" t="s">
        <v>936</v>
      </c>
      <c r="D264" s="49" t="s">
        <v>110</v>
      </c>
      <c r="E264" s="51" t="s">
        <v>941</v>
      </c>
      <c r="F264" s="72">
        <v>20000000</v>
      </c>
      <c r="G264" s="72">
        <v>18119658.12999998</v>
      </c>
      <c r="H264" s="51" t="s">
        <v>942</v>
      </c>
      <c r="I264" s="51" t="s">
        <v>943</v>
      </c>
      <c r="J264" s="51" t="s">
        <v>944</v>
      </c>
      <c r="K264" s="51" t="s">
        <v>945</v>
      </c>
      <c r="L264" s="21">
        <v>120</v>
      </c>
      <c r="M264" s="53"/>
      <c r="N264" s="174"/>
      <c r="T264" s="102"/>
    </row>
    <row r="265" spans="2:20" s="47" customFormat="1" ht="27" customHeight="1">
      <c r="B265" s="48">
        <v>106</v>
      </c>
      <c r="C265" s="49" t="s">
        <v>946</v>
      </c>
      <c r="D265" s="49" t="s">
        <v>110</v>
      </c>
      <c r="E265" s="51" t="s">
        <v>947</v>
      </c>
      <c r="F265" s="72">
        <v>27900000</v>
      </c>
      <c r="G265" s="72">
        <v>24914276.799999986</v>
      </c>
      <c r="H265" s="51" t="s">
        <v>948</v>
      </c>
      <c r="I265" s="51" t="s">
        <v>949</v>
      </c>
      <c r="J265" s="51" t="s">
        <v>950</v>
      </c>
      <c r="K265" s="51" t="s">
        <v>405</v>
      </c>
      <c r="L265" s="21">
        <v>240</v>
      </c>
      <c r="M265" s="51"/>
      <c r="N265" s="174"/>
      <c r="T265" s="102"/>
    </row>
    <row r="266" spans="2:20" s="47" customFormat="1" ht="27" customHeight="1">
      <c r="B266" s="48">
        <v>107</v>
      </c>
      <c r="C266" s="49" t="s">
        <v>946</v>
      </c>
      <c r="D266" s="49" t="s">
        <v>110</v>
      </c>
      <c r="E266" s="51" t="s">
        <v>951</v>
      </c>
      <c r="F266" s="72">
        <v>2062857</v>
      </c>
      <c r="G266" s="72">
        <v>1853074.9200000004</v>
      </c>
      <c r="H266" s="51"/>
      <c r="I266" s="51" t="s">
        <v>952</v>
      </c>
      <c r="J266" s="166" t="s">
        <v>953</v>
      </c>
      <c r="K266" s="51" t="s">
        <v>954</v>
      </c>
      <c r="L266" s="21">
        <v>60</v>
      </c>
      <c r="M266" s="51"/>
      <c r="N266" s="174"/>
      <c r="T266" s="102"/>
    </row>
    <row r="267" spans="2:20" s="47" customFormat="1" ht="27" customHeight="1">
      <c r="B267" s="48">
        <v>108</v>
      </c>
      <c r="C267" s="49" t="s">
        <v>955</v>
      </c>
      <c r="D267" s="49" t="s">
        <v>110</v>
      </c>
      <c r="E267" s="51" t="s">
        <v>956</v>
      </c>
      <c r="F267" s="72">
        <v>6000000</v>
      </c>
      <c r="G267" s="72">
        <v>4000000</v>
      </c>
      <c r="H267" s="51" t="s">
        <v>957</v>
      </c>
      <c r="I267" s="51" t="s">
        <v>958</v>
      </c>
      <c r="J267" s="51" t="s">
        <v>959</v>
      </c>
      <c r="K267" s="51" t="s">
        <v>960</v>
      </c>
      <c r="L267" s="21">
        <v>120</v>
      </c>
      <c r="M267" s="53" t="s">
        <v>961</v>
      </c>
      <c r="N267" s="174"/>
      <c r="T267" s="102"/>
    </row>
    <row r="268" spans="2:20" s="47" customFormat="1" ht="27" customHeight="1">
      <c r="B268" s="48">
        <v>109</v>
      </c>
      <c r="C268" s="49" t="s">
        <v>955</v>
      </c>
      <c r="D268" s="49" t="s">
        <v>110</v>
      </c>
      <c r="E268" s="51" t="s">
        <v>962</v>
      </c>
      <c r="F268" s="72">
        <v>10492789.380000001</v>
      </c>
      <c r="G268" s="72">
        <v>8771137.9900000095</v>
      </c>
      <c r="H268" s="51" t="s">
        <v>963</v>
      </c>
      <c r="I268" s="51" t="s">
        <v>964</v>
      </c>
      <c r="J268" s="51" t="s">
        <v>717</v>
      </c>
      <c r="K268" s="51" t="s">
        <v>965</v>
      </c>
      <c r="L268" s="21">
        <v>180</v>
      </c>
      <c r="M268" s="53" t="s">
        <v>387</v>
      </c>
      <c r="N268" s="174"/>
      <c r="T268" s="102"/>
    </row>
    <row r="269" spans="2:20" s="47" customFormat="1" ht="27" customHeight="1">
      <c r="B269" s="48">
        <v>110</v>
      </c>
      <c r="C269" s="49" t="s">
        <v>966</v>
      </c>
      <c r="D269" s="49" t="s">
        <v>110</v>
      </c>
      <c r="E269" s="51" t="s">
        <v>967</v>
      </c>
      <c r="F269" s="72">
        <v>5960000</v>
      </c>
      <c r="G269" s="72">
        <v>2561885.0000000149</v>
      </c>
      <c r="H269" s="51" t="s">
        <v>968</v>
      </c>
      <c r="I269" s="51" t="s">
        <v>969</v>
      </c>
      <c r="J269" s="51" t="s">
        <v>970</v>
      </c>
      <c r="K269" s="51" t="s">
        <v>631</v>
      </c>
      <c r="L269" s="21">
        <v>120</v>
      </c>
      <c r="M269" s="51" t="s">
        <v>919</v>
      </c>
      <c r="N269" s="174"/>
      <c r="T269" s="102"/>
    </row>
    <row r="270" spans="2:20" s="47" customFormat="1" ht="27" customHeight="1">
      <c r="B270" s="48">
        <v>111</v>
      </c>
      <c r="C270" s="49" t="s">
        <v>966</v>
      </c>
      <c r="D270" s="49" t="s">
        <v>110</v>
      </c>
      <c r="E270" s="51" t="s">
        <v>971</v>
      </c>
      <c r="F270" s="72">
        <v>1895734</v>
      </c>
      <c r="G270" s="72">
        <v>1236932.9200000037</v>
      </c>
      <c r="H270" s="51" t="s">
        <v>972</v>
      </c>
      <c r="I270" s="51" t="s">
        <v>973</v>
      </c>
      <c r="J270" s="51" t="s">
        <v>974</v>
      </c>
      <c r="K270" s="51" t="s">
        <v>975</v>
      </c>
      <c r="L270" s="21">
        <v>144</v>
      </c>
      <c r="M270" s="51" t="s">
        <v>976</v>
      </c>
      <c r="N270" s="174"/>
      <c r="T270" s="102"/>
    </row>
    <row r="271" spans="2:20" s="47" customFormat="1" ht="27" customHeight="1">
      <c r="B271" s="48">
        <v>112</v>
      </c>
      <c r="C271" s="49" t="s">
        <v>268</v>
      </c>
      <c r="D271" s="49" t="s">
        <v>110</v>
      </c>
      <c r="E271" s="51" t="s">
        <v>884</v>
      </c>
      <c r="F271" s="72">
        <v>4059787.66</v>
      </c>
      <c r="G271" s="72">
        <v>2469704.3399999975</v>
      </c>
      <c r="H271" s="51" t="s">
        <v>977</v>
      </c>
      <c r="I271" s="51" t="s">
        <v>978</v>
      </c>
      <c r="J271" s="51" t="s">
        <v>979</v>
      </c>
      <c r="K271" s="51" t="s">
        <v>980</v>
      </c>
      <c r="L271" s="21">
        <v>120</v>
      </c>
      <c r="M271" s="51" t="s">
        <v>888</v>
      </c>
      <c r="N271" s="174"/>
      <c r="T271" s="102"/>
    </row>
    <row r="272" spans="2:20" s="47" customFormat="1" ht="27" customHeight="1">
      <c r="B272" s="48">
        <v>113</v>
      </c>
      <c r="C272" s="49" t="s">
        <v>268</v>
      </c>
      <c r="D272" s="49" t="s">
        <v>110</v>
      </c>
      <c r="E272" s="51" t="s">
        <v>493</v>
      </c>
      <c r="F272" s="72">
        <v>6812738.6200000001</v>
      </c>
      <c r="G272" s="72">
        <v>6466328.1999999983</v>
      </c>
      <c r="H272" s="51"/>
      <c r="I272" s="51" t="s">
        <v>981</v>
      </c>
      <c r="J272" s="166" t="s">
        <v>982</v>
      </c>
      <c r="K272" s="51" t="s">
        <v>660</v>
      </c>
      <c r="L272" s="21">
        <v>120</v>
      </c>
      <c r="M272" s="51" t="s">
        <v>497</v>
      </c>
      <c r="N272" s="174"/>
      <c r="T272" s="102"/>
    </row>
    <row r="273" spans="2:20" s="47" customFormat="1" ht="27" customHeight="1">
      <c r="B273" s="48">
        <v>114</v>
      </c>
      <c r="C273" s="49" t="s">
        <v>983</v>
      </c>
      <c r="D273" s="49" t="s">
        <v>110</v>
      </c>
      <c r="E273" s="51" t="s">
        <v>984</v>
      </c>
      <c r="F273" s="72">
        <v>12300000</v>
      </c>
      <c r="G273" s="72">
        <v>9150075.1600000039</v>
      </c>
      <c r="H273" s="51" t="s">
        <v>985</v>
      </c>
      <c r="I273" s="51" t="s">
        <v>986</v>
      </c>
      <c r="J273" s="51" t="s">
        <v>987</v>
      </c>
      <c r="K273" s="51" t="s">
        <v>515</v>
      </c>
      <c r="L273" s="21">
        <v>180</v>
      </c>
      <c r="M273" s="51" t="s">
        <v>988</v>
      </c>
      <c r="N273" s="174"/>
      <c r="T273" s="102"/>
    </row>
    <row r="274" spans="2:20" s="47" customFormat="1" ht="27" customHeight="1">
      <c r="B274" s="48">
        <v>115</v>
      </c>
      <c r="C274" s="49" t="s">
        <v>989</v>
      </c>
      <c r="D274" s="49" t="s">
        <v>110</v>
      </c>
      <c r="E274" s="51" t="s">
        <v>990</v>
      </c>
      <c r="F274" s="72">
        <v>19439290.390000001</v>
      </c>
      <c r="G274" s="72">
        <v>17093169.130000003</v>
      </c>
      <c r="H274" s="51"/>
      <c r="I274" s="51" t="s">
        <v>991</v>
      </c>
      <c r="J274" s="166" t="s">
        <v>992</v>
      </c>
      <c r="K274" s="51" t="s">
        <v>993</v>
      </c>
      <c r="L274" s="21">
        <v>60</v>
      </c>
      <c r="M274" s="51"/>
      <c r="N274" s="174"/>
      <c r="T274" s="102"/>
    </row>
    <row r="275" spans="2:20" s="47" customFormat="1" ht="27" customHeight="1">
      <c r="B275" s="48">
        <v>116</v>
      </c>
      <c r="C275" s="49" t="s">
        <v>989</v>
      </c>
      <c r="D275" s="49" t="s">
        <v>110</v>
      </c>
      <c r="E275" s="51" t="s">
        <v>994</v>
      </c>
      <c r="F275" s="72">
        <v>35578898.090000004</v>
      </c>
      <c r="G275" s="72">
        <v>35280155.939999998</v>
      </c>
      <c r="H275" s="51"/>
      <c r="I275" s="51" t="s">
        <v>995</v>
      </c>
      <c r="J275" s="166" t="s">
        <v>821</v>
      </c>
      <c r="K275" s="51" t="s">
        <v>996</v>
      </c>
      <c r="L275" s="21">
        <v>120</v>
      </c>
      <c r="M275" s="51"/>
      <c r="N275" s="174"/>
      <c r="T275" s="102"/>
    </row>
    <row r="276" spans="2:20" s="47" customFormat="1" ht="27" customHeight="1">
      <c r="B276" s="48">
        <v>117</v>
      </c>
      <c r="C276" s="49" t="s">
        <v>997</v>
      </c>
      <c r="D276" s="49" t="s">
        <v>110</v>
      </c>
      <c r="E276" s="51" t="s">
        <v>998</v>
      </c>
      <c r="F276" s="72">
        <v>80000000</v>
      </c>
      <c r="G276" s="72">
        <v>74043907.780000061</v>
      </c>
      <c r="H276" s="51" t="s">
        <v>999</v>
      </c>
      <c r="I276" s="51" t="s">
        <v>1000</v>
      </c>
      <c r="J276" s="51" t="s">
        <v>1001</v>
      </c>
      <c r="K276" s="51" t="s">
        <v>1002</v>
      </c>
      <c r="L276" s="21">
        <v>240</v>
      </c>
      <c r="M276" s="51" t="s">
        <v>99</v>
      </c>
      <c r="N276" s="174"/>
      <c r="T276" s="102"/>
    </row>
    <row r="277" spans="2:20" s="47" customFormat="1" ht="27" customHeight="1">
      <c r="B277" s="48">
        <v>118</v>
      </c>
      <c r="C277" s="49" t="s">
        <v>1003</v>
      </c>
      <c r="D277" s="49" t="s">
        <v>110</v>
      </c>
      <c r="E277" s="51" t="s">
        <v>1004</v>
      </c>
      <c r="F277" s="72">
        <v>11000000</v>
      </c>
      <c r="G277" s="72">
        <v>6111111.3200000077</v>
      </c>
      <c r="H277" s="51" t="s">
        <v>1005</v>
      </c>
      <c r="I277" s="51" t="s">
        <v>1006</v>
      </c>
      <c r="J277" s="51" t="s">
        <v>1007</v>
      </c>
      <c r="K277" s="51" t="s">
        <v>405</v>
      </c>
      <c r="L277" s="21">
        <v>120</v>
      </c>
      <c r="M277" s="51" t="s">
        <v>1008</v>
      </c>
      <c r="N277" s="174"/>
      <c r="T277" s="102"/>
    </row>
    <row r="278" spans="2:20" s="47" customFormat="1" ht="27" customHeight="1">
      <c r="B278" s="48">
        <v>119</v>
      </c>
      <c r="C278" s="49" t="s">
        <v>1009</v>
      </c>
      <c r="D278" s="49" t="s">
        <v>110</v>
      </c>
      <c r="E278" s="51" t="s">
        <v>1010</v>
      </c>
      <c r="F278" s="72">
        <v>18073666.289999999</v>
      </c>
      <c r="G278" s="72">
        <v>15204279.93999999</v>
      </c>
      <c r="H278" s="51" t="s">
        <v>1011</v>
      </c>
      <c r="I278" s="51" t="s">
        <v>1012</v>
      </c>
      <c r="J278" s="51" t="s">
        <v>1013</v>
      </c>
      <c r="K278" s="51" t="s">
        <v>1014</v>
      </c>
      <c r="L278" s="21">
        <v>177</v>
      </c>
      <c r="M278" s="51" t="s">
        <v>1015</v>
      </c>
      <c r="N278" s="174"/>
      <c r="T278" s="102"/>
    </row>
    <row r="279" spans="2:20" s="47" customFormat="1" ht="27" customHeight="1">
      <c r="B279" s="48">
        <v>120</v>
      </c>
      <c r="C279" s="49" t="s">
        <v>1016</v>
      </c>
      <c r="D279" s="49" t="s">
        <v>110</v>
      </c>
      <c r="E279" s="51" t="s">
        <v>1017</v>
      </c>
      <c r="F279" s="72">
        <v>76300000</v>
      </c>
      <c r="G279" s="72">
        <v>4710247.9799999995</v>
      </c>
      <c r="H279" s="51" t="s">
        <v>1018</v>
      </c>
      <c r="I279" s="51" t="s">
        <v>1019</v>
      </c>
      <c r="J279" s="166" t="s">
        <v>1020</v>
      </c>
      <c r="K279" s="51" t="s">
        <v>1021</v>
      </c>
      <c r="L279" s="21">
        <v>96</v>
      </c>
      <c r="M279" s="53" t="s">
        <v>1022</v>
      </c>
      <c r="N279" s="174"/>
      <c r="T279" s="102"/>
    </row>
    <row r="280" spans="2:20" s="47" customFormat="1" ht="27" customHeight="1">
      <c r="B280" s="48">
        <v>121</v>
      </c>
      <c r="C280" s="49" t="s">
        <v>1016</v>
      </c>
      <c r="D280" s="49" t="s">
        <v>110</v>
      </c>
      <c r="E280" s="51" t="s">
        <v>1023</v>
      </c>
      <c r="F280" s="72">
        <v>250000000</v>
      </c>
      <c r="G280" s="72">
        <v>198900962.33000001</v>
      </c>
      <c r="H280" s="51" t="s">
        <v>1024</v>
      </c>
      <c r="I280" s="51" t="s">
        <v>1025</v>
      </c>
      <c r="J280" s="51" t="s">
        <v>1026</v>
      </c>
      <c r="K280" s="51" t="s">
        <v>1027</v>
      </c>
      <c r="L280" s="21">
        <v>180</v>
      </c>
      <c r="M280" s="53" t="s">
        <v>497</v>
      </c>
      <c r="N280" s="174"/>
      <c r="T280" s="102"/>
    </row>
    <row r="281" spans="2:20" s="47" customFormat="1" ht="27" customHeight="1">
      <c r="B281" s="48">
        <v>122</v>
      </c>
      <c r="C281" s="49" t="s">
        <v>1028</v>
      </c>
      <c r="D281" s="49" t="s">
        <v>110</v>
      </c>
      <c r="E281" s="51" t="s">
        <v>1029</v>
      </c>
      <c r="F281" s="72">
        <v>431190000</v>
      </c>
      <c r="G281" s="72">
        <v>378770500.76999998</v>
      </c>
      <c r="H281" s="51" t="s">
        <v>1030</v>
      </c>
      <c r="I281" s="51" t="s">
        <v>1030</v>
      </c>
      <c r="J281" s="51" t="s">
        <v>1031</v>
      </c>
      <c r="K281" s="51" t="s">
        <v>1032</v>
      </c>
      <c r="L281" s="21">
        <v>300</v>
      </c>
      <c r="M281" s="51" t="s">
        <v>1033</v>
      </c>
      <c r="N281" s="174"/>
      <c r="T281" s="102"/>
    </row>
    <row r="282" spans="2:20" s="47" customFormat="1" ht="27" customHeight="1">
      <c r="B282" s="48">
        <v>123</v>
      </c>
      <c r="C282" s="49" t="s">
        <v>1028</v>
      </c>
      <c r="D282" s="49" t="s">
        <v>110</v>
      </c>
      <c r="E282" s="51" t="s">
        <v>824</v>
      </c>
      <c r="F282" s="72">
        <v>300000000</v>
      </c>
      <c r="G282" s="72">
        <v>262085980.62000003</v>
      </c>
      <c r="H282" s="51" t="s">
        <v>1034</v>
      </c>
      <c r="I282" s="51" t="s">
        <v>1035</v>
      </c>
      <c r="J282" s="51" t="s">
        <v>1036</v>
      </c>
      <c r="K282" s="51" t="s">
        <v>1037</v>
      </c>
      <c r="L282" s="21">
        <v>300</v>
      </c>
      <c r="M282" s="51" t="s">
        <v>104</v>
      </c>
      <c r="N282" s="174"/>
      <c r="T282" s="102"/>
    </row>
    <row r="283" spans="2:20" s="47" customFormat="1" ht="27" customHeight="1">
      <c r="B283" s="48">
        <v>124</v>
      </c>
      <c r="C283" s="49" t="s">
        <v>1038</v>
      </c>
      <c r="D283" s="49" t="s">
        <v>110</v>
      </c>
      <c r="E283" s="51" t="s">
        <v>1039</v>
      </c>
      <c r="F283" s="72">
        <v>1500000</v>
      </c>
      <c r="G283" s="72">
        <v>85714.379999999714</v>
      </c>
      <c r="H283" s="51" t="s">
        <v>1040</v>
      </c>
      <c r="I283" s="51" t="s">
        <v>1041</v>
      </c>
      <c r="J283" s="51" t="s">
        <v>1042</v>
      </c>
      <c r="K283" s="51" t="s">
        <v>975</v>
      </c>
      <c r="L283" s="21">
        <v>72</v>
      </c>
      <c r="M283" s="51" t="s">
        <v>1043</v>
      </c>
      <c r="N283" s="174"/>
      <c r="T283" s="102"/>
    </row>
    <row r="284" spans="2:20" s="47" customFormat="1" ht="27" customHeight="1">
      <c r="B284" s="48">
        <v>125</v>
      </c>
      <c r="C284" s="49" t="s">
        <v>1038</v>
      </c>
      <c r="D284" s="49" t="s">
        <v>110</v>
      </c>
      <c r="E284" s="51" t="s">
        <v>1044</v>
      </c>
      <c r="F284" s="72">
        <v>5500000</v>
      </c>
      <c r="G284" s="72">
        <v>3666666.6799999927</v>
      </c>
      <c r="H284" s="51" t="s">
        <v>1045</v>
      </c>
      <c r="I284" s="175" t="s">
        <v>1046</v>
      </c>
      <c r="J284" s="51" t="s">
        <v>1047</v>
      </c>
      <c r="K284" s="51" t="s">
        <v>1048</v>
      </c>
      <c r="L284" s="21">
        <v>84</v>
      </c>
      <c r="M284" s="178" t="s">
        <v>1049</v>
      </c>
      <c r="N284" s="174"/>
      <c r="T284" s="102"/>
    </row>
    <row r="285" spans="2:20" s="47" customFormat="1" ht="27" customHeight="1">
      <c r="B285" s="48">
        <v>126</v>
      </c>
      <c r="C285" s="49" t="s">
        <v>1050</v>
      </c>
      <c r="D285" s="49" t="s">
        <v>110</v>
      </c>
      <c r="E285" s="51" t="s">
        <v>474</v>
      </c>
      <c r="F285" s="72">
        <v>4200000</v>
      </c>
      <c r="G285" s="72">
        <v>2100000</v>
      </c>
      <c r="H285" s="51" t="s">
        <v>1051</v>
      </c>
      <c r="I285" s="53" t="s">
        <v>1052</v>
      </c>
      <c r="J285" s="165" t="s">
        <v>1053</v>
      </c>
      <c r="K285" s="51" t="s">
        <v>571</v>
      </c>
      <c r="L285" s="21">
        <v>84</v>
      </c>
      <c r="M285" s="51" t="s">
        <v>486</v>
      </c>
      <c r="N285" s="174"/>
      <c r="T285" s="102"/>
    </row>
    <row r="286" spans="2:20" s="47" customFormat="1" ht="27" customHeight="1">
      <c r="B286" s="48">
        <v>127</v>
      </c>
      <c r="C286" s="49" t="s">
        <v>1050</v>
      </c>
      <c r="D286" s="49" t="s">
        <v>110</v>
      </c>
      <c r="E286" s="51" t="s">
        <v>1054</v>
      </c>
      <c r="F286" s="72">
        <v>4000000</v>
      </c>
      <c r="G286" s="72">
        <v>3418803.4900000035</v>
      </c>
      <c r="H286" s="51" t="s">
        <v>1055</v>
      </c>
      <c r="I286" s="53" t="s">
        <v>1056</v>
      </c>
      <c r="J286" s="165" t="s">
        <v>1057</v>
      </c>
      <c r="K286" s="51" t="s">
        <v>453</v>
      </c>
      <c r="L286" s="21">
        <v>120</v>
      </c>
      <c r="M286" s="51" t="s">
        <v>1058</v>
      </c>
      <c r="N286" s="174"/>
      <c r="T286" s="102"/>
    </row>
    <row r="287" spans="2:20" s="47" customFormat="1" ht="27" customHeight="1">
      <c r="B287" s="48">
        <v>128</v>
      </c>
      <c r="C287" s="49" t="s">
        <v>1059</v>
      </c>
      <c r="D287" s="49" t="s">
        <v>110</v>
      </c>
      <c r="E287" s="51" t="s">
        <v>1060</v>
      </c>
      <c r="F287" s="72">
        <v>3000000</v>
      </c>
      <c r="G287" s="72">
        <v>1363636.7999999928</v>
      </c>
      <c r="H287" s="51" t="s">
        <v>1061</v>
      </c>
      <c r="I287" s="51" t="s">
        <v>1062</v>
      </c>
      <c r="J287" s="166" t="s">
        <v>1063</v>
      </c>
      <c r="K287" s="51" t="s">
        <v>852</v>
      </c>
      <c r="L287" s="21">
        <v>180</v>
      </c>
      <c r="M287" s="51" t="s">
        <v>961</v>
      </c>
      <c r="N287" s="174"/>
      <c r="T287" s="102"/>
    </row>
    <row r="288" spans="2:20" s="47" customFormat="1" ht="27" customHeight="1">
      <c r="B288" s="48">
        <v>129</v>
      </c>
      <c r="C288" s="49" t="s">
        <v>1059</v>
      </c>
      <c r="D288" s="49" t="s">
        <v>110</v>
      </c>
      <c r="E288" s="51" t="s">
        <v>532</v>
      </c>
      <c r="F288" s="72">
        <v>2173000</v>
      </c>
      <c r="G288" s="72">
        <v>1430558.4699999969</v>
      </c>
      <c r="H288" s="51" t="s">
        <v>1064</v>
      </c>
      <c r="I288" s="51" t="s">
        <v>1065</v>
      </c>
      <c r="J288" s="51" t="s">
        <v>1066</v>
      </c>
      <c r="K288" s="51" t="s">
        <v>683</v>
      </c>
      <c r="L288" s="21">
        <v>120</v>
      </c>
      <c r="M288" s="51" t="s">
        <v>329</v>
      </c>
      <c r="N288" s="174"/>
      <c r="T288" s="102"/>
    </row>
    <row r="289" spans="2:20" s="47" customFormat="1" ht="27" customHeight="1">
      <c r="B289" s="48">
        <v>130</v>
      </c>
      <c r="C289" s="49" t="s">
        <v>1067</v>
      </c>
      <c r="D289" s="49" t="s">
        <v>110</v>
      </c>
      <c r="E289" s="51" t="s">
        <v>1068</v>
      </c>
      <c r="F289" s="72">
        <v>28900000</v>
      </c>
      <c r="G289" s="72">
        <v>24083333.370000008</v>
      </c>
      <c r="H289" s="51" t="s">
        <v>1069</v>
      </c>
      <c r="I289" s="53" t="s">
        <v>1070</v>
      </c>
      <c r="J289" s="165" t="s">
        <v>1071</v>
      </c>
      <c r="K289" s="51" t="s">
        <v>1072</v>
      </c>
      <c r="L289" s="21">
        <v>120</v>
      </c>
      <c r="M289" s="51" t="s">
        <v>1073</v>
      </c>
      <c r="N289" s="174"/>
      <c r="T289" s="102"/>
    </row>
    <row r="290" spans="2:20" s="47" customFormat="1" ht="27" customHeight="1">
      <c r="B290" s="48">
        <v>131</v>
      </c>
      <c r="C290" s="50" t="s">
        <v>1074</v>
      </c>
      <c r="D290" s="49" t="s">
        <v>110</v>
      </c>
      <c r="E290" s="51" t="s">
        <v>1075</v>
      </c>
      <c r="F290" s="72">
        <v>3170290</v>
      </c>
      <c r="G290" s="72">
        <v>1647248.7100000009</v>
      </c>
      <c r="H290" s="51" t="s">
        <v>1076</v>
      </c>
      <c r="I290" s="175" t="s">
        <v>1077</v>
      </c>
      <c r="J290" s="165" t="s">
        <v>1078</v>
      </c>
      <c r="K290" s="51" t="s">
        <v>1079</v>
      </c>
      <c r="L290" s="21">
        <v>72</v>
      </c>
      <c r="M290" s="51" t="s">
        <v>557</v>
      </c>
      <c r="N290" s="174"/>
      <c r="T290" s="102"/>
    </row>
    <row r="291" spans="2:20" s="47" customFormat="1" ht="27" customHeight="1">
      <c r="B291" s="48">
        <v>132</v>
      </c>
      <c r="C291" s="50" t="s">
        <v>1074</v>
      </c>
      <c r="D291" s="49" t="s">
        <v>110</v>
      </c>
      <c r="E291" s="51" t="s">
        <v>1080</v>
      </c>
      <c r="F291" s="72">
        <v>5000000</v>
      </c>
      <c r="G291" s="72">
        <v>4273504.3199999994</v>
      </c>
      <c r="H291" s="51" t="s">
        <v>1081</v>
      </c>
      <c r="I291" s="175" t="s">
        <v>1082</v>
      </c>
      <c r="J291" s="165" t="s">
        <v>1083</v>
      </c>
      <c r="K291" s="51" t="s">
        <v>442</v>
      </c>
      <c r="L291" s="21">
        <v>120</v>
      </c>
      <c r="M291" s="53" t="s">
        <v>406</v>
      </c>
      <c r="N291" s="174"/>
      <c r="T291" s="102"/>
    </row>
    <row r="292" spans="2:20" s="47" customFormat="1" ht="27" customHeight="1">
      <c r="B292" s="48">
        <v>133</v>
      </c>
      <c r="C292" s="50" t="s">
        <v>1084</v>
      </c>
      <c r="D292" s="49" t="s">
        <v>110</v>
      </c>
      <c r="E292" s="51" t="s">
        <v>1085</v>
      </c>
      <c r="F292" s="72">
        <v>11779737.300000001</v>
      </c>
      <c r="G292" s="72">
        <v>11290790.809999997</v>
      </c>
      <c r="H292" s="51"/>
      <c r="I292" s="51" t="s">
        <v>1086</v>
      </c>
      <c r="J292" s="165" t="s">
        <v>1087</v>
      </c>
      <c r="K292" s="51" t="s">
        <v>1088</v>
      </c>
      <c r="L292" s="21">
        <v>180</v>
      </c>
      <c r="M292" s="51"/>
      <c r="N292" s="174"/>
      <c r="T292" s="102"/>
    </row>
    <row r="293" spans="2:20" s="47" customFormat="1" ht="27" customHeight="1">
      <c r="B293" s="48">
        <v>134</v>
      </c>
      <c r="C293" s="50" t="s">
        <v>1089</v>
      </c>
      <c r="D293" s="49" t="s">
        <v>110</v>
      </c>
      <c r="E293" s="51" t="s">
        <v>1090</v>
      </c>
      <c r="F293" s="72">
        <v>7092575</v>
      </c>
      <c r="G293" s="72">
        <v>1847645.6400000055</v>
      </c>
      <c r="H293" s="51" t="s">
        <v>1091</v>
      </c>
      <c r="I293" s="51" t="s">
        <v>1092</v>
      </c>
      <c r="J293" s="165" t="s">
        <v>1093</v>
      </c>
      <c r="K293" s="51" t="s">
        <v>1094</v>
      </c>
      <c r="L293" s="21">
        <v>120</v>
      </c>
      <c r="M293" s="51" t="s">
        <v>591</v>
      </c>
      <c r="N293" s="174"/>
      <c r="T293" s="102"/>
    </row>
    <row r="294" spans="2:20" s="47" customFormat="1" ht="27" customHeight="1">
      <c r="B294" s="48">
        <v>135</v>
      </c>
      <c r="C294" s="50" t="s">
        <v>1089</v>
      </c>
      <c r="D294" s="49" t="s">
        <v>110</v>
      </c>
      <c r="E294" s="51" t="s">
        <v>1095</v>
      </c>
      <c r="F294" s="72">
        <v>32900000</v>
      </c>
      <c r="G294" s="72">
        <v>30252873.559999987</v>
      </c>
      <c r="H294" s="51" t="s">
        <v>1096</v>
      </c>
      <c r="I294" s="51" t="s">
        <v>1097</v>
      </c>
      <c r="J294" s="165" t="s">
        <v>1098</v>
      </c>
      <c r="K294" s="51" t="s">
        <v>1099</v>
      </c>
      <c r="L294" s="21">
        <v>180</v>
      </c>
      <c r="M294" s="51" t="s">
        <v>1100</v>
      </c>
      <c r="N294" s="174"/>
      <c r="T294" s="102"/>
    </row>
    <row r="295" spans="2:20" s="47" customFormat="1" ht="27" customHeight="1">
      <c r="B295" s="48">
        <v>136</v>
      </c>
      <c r="C295" s="50" t="s">
        <v>1101</v>
      </c>
      <c r="D295" s="49" t="s">
        <v>110</v>
      </c>
      <c r="E295" s="51" t="s">
        <v>1102</v>
      </c>
      <c r="F295" s="72">
        <v>24431513</v>
      </c>
      <c r="G295" s="72">
        <v>20881954.759999998</v>
      </c>
      <c r="H295" s="51"/>
      <c r="I295" s="51" t="s">
        <v>1103</v>
      </c>
      <c r="J295" s="165" t="s">
        <v>742</v>
      </c>
      <c r="K295" s="51" t="s">
        <v>796</v>
      </c>
      <c r="L295" s="21">
        <v>180</v>
      </c>
      <c r="M295" s="51"/>
      <c r="N295" s="174"/>
      <c r="T295" s="102"/>
    </row>
    <row r="296" spans="2:20" s="47" customFormat="1" ht="27" customHeight="1">
      <c r="B296" s="48">
        <v>137</v>
      </c>
      <c r="C296" s="50" t="s">
        <v>1104</v>
      </c>
      <c r="D296" s="49" t="s">
        <v>110</v>
      </c>
      <c r="E296" s="51" t="s">
        <v>1105</v>
      </c>
      <c r="F296" s="72">
        <v>16900000</v>
      </c>
      <c r="G296" s="72">
        <v>13001561.630000023</v>
      </c>
      <c r="H296" s="51" t="s">
        <v>1106</v>
      </c>
      <c r="I296" s="51" t="s">
        <v>1107</v>
      </c>
      <c r="J296" s="165" t="s">
        <v>1108</v>
      </c>
      <c r="K296" s="51" t="s">
        <v>822</v>
      </c>
      <c r="L296" s="21">
        <v>240</v>
      </c>
      <c r="M296" s="51" t="s">
        <v>1109</v>
      </c>
      <c r="N296" s="174"/>
      <c r="T296" s="102"/>
    </row>
    <row r="297" spans="2:20" s="47" customFormat="1" ht="27" customHeight="1">
      <c r="B297" s="48">
        <v>138</v>
      </c>
      <c r="C297" s="50" t="s">
        <v>1110</v>
      </c>
      <c r="D297" s="49" t="s">
        <v>110</v>
      </c>
      <c r="E297" s="51" t="s">
        <v>1111</v>
      </c>
      <c r="F297" s="72">
        <v>20000000</v>
      </c>
      <c r="G297" s="179">
        <v>18135593.279999964</v>
      </c>
      <c r="H297" s="51" t="s">
        <v>1112</v>
      </c>
      <c r="I297" s="51" t="s">
        <v>1113</v>
      </c>
      <c r="J297" s="165" t="s">
        <v>1114</v>
      </c>
      <c r="K297" s="51" t="s">
        <v>1115</v>
      </c>
      <c r="L297" s="21">
        <v>240</v>
      </c>
      <c r="M297" s="53" t="s">
        <v>509</v>
      </c>
      <c r="N297" s="174"/>
      <c r="T297" s="102"/>
    </row>
    <row r="298" spans="2:20" s="47" customFormat="1" ht="27" customHeight="1">
      <c r="B298" s="48">
        <v>139</v>
      </c>
      <c r="C298" s="50" t="s">
        <v>1116</v>
      </c>
      <c r="D298" s="49" t="s">
        <v>110</v>
      </c>
      <c r="E298" s="51" t="s">
        <v>1117</v>
      </c>
      <c r="F298" s="72">
        <v>23872186.68</v>
      </c>
      <c r="G298" s="72">
        <v>21973262.799999975</v>
      </c>
      <c r="H298" s="51" t="s">
        <v>1118</v>
      </c>
      <c r="I298" s="51" t="s">
        <v>1119</v>
      </c>
      <c r="J298" s="165" t="s">
        <v>1120</v>
      </c>
      <c r="K298" s="51" t="s">
        <v>1121</v>
      </c>
      <c r="L298" s="21">
        <v>180</v>
      </c>
      <c r="M298" s="51"/>
      <c r="N298" s="174"/>
      <c r="T298" s="102"/>
    </row>
    <row r="299" spans="2:20" s="47" customFormat="1" ht="27" customHeight="1">
      <c r="B299" s="48">
        <v>140</v>
      </c>
      <c r="C299" s="50" t="s">
        <v>1122</v>
      </c>
      <c r="D299" s="49" t="s">
        <v>110</v>
      </c>
      <c r="E299" s="51" t="s">
        <v>1123</v>
      </c>
      <c r="F299" s="72">
        <v>4935000</v>
      </c>
      <c r="G299" s="72">
        <v>2115000</v>
      </c>
      <c r="H299" s="51" t="s">
        <v>1124</v>
      </c>
      <c r="I299" s="51" t="s">
        <v>1125</v>
      </c>
      <c r="J299" s="165" t="s">
        <v>1126</v>
      </c>
      <c r="K299" s="51" t="s">
        <v>1127</v>
      </c>
      <c r="L299" s="21">
        <v>84</v>
      </c>
      <c r="M299" s="51" t="s">
        <v>486</v>
      </c>
      <c r="N299" s="174"/>
      <c r="T299" s="102"/>
    </row>
    <row r="300" spans="2:20" s="47" customFormat="1" ht="27" customHeight="1">
      <c r="B300" s="48">
        <v>141</v>
      </c>
      <c r="C300" s="50" t="s">
        <v>362</v>
      </c>
      <c r="D300" s="49" t="s">
        <v>110</v>
      </c>
      <c r="E300" s="51" t="s">
        <v>1128</v>
      </c>
      <c r="F300" s="72">
        <v>60000000</v>
      </c>
      <c r="G300" s="72">
        <v>16666666.710000005</v>
      </c>
      <c r="H300" s="51" t="s">
        <v>1129</v>
      </c>
      <c r="I300" s="51" t="s">
        <v>1130</v>
      </c>
      <c r="J300" s="51" t="s">
        <v>1131</v>
      </c>
      <c r="K300" s="51" t="s">
        <v>590</v>
      </c>
      <c r="L300" s="21">
        <v>60</v>
      </c>
      <c r="M300" s="53" t="s">
        <v>546</v>
      </c>
      <c r="N300" s="174"/>
      <c r="T300" s="102"/>
    </row>
    <row r="301" spans="2:20" s="47" customFormat="1" ht="27" customHeight="1">
      <c r="B301" s="48">
        <v>142</v>
      </c>
      <c r="C301" s="49" t="s">
        <v>1132</v>
      </c>
      <c r="D301" s="49" t="s">
        <v>110</v>
      </c>
      <c r="E301" s="51" t="s">
        <v>1133</v>
      </c>
      <c r="F301" s="72">
        <v>90892593</v>
      </c>
      <c r="G301" s="72">
        <v>56775062.490000121</v>
      </c>
      <c r="H301" s="51" t="s">
        <v>1134</v>
      </c>
      <c r="I301" s="51" t="s">
        <v>1135</v>
      </c>
      <c r="J301" s="51" t="s">
        <v>1136</v>
      </c>
      <c r="K301" s="51" t="s">
        <v>231</v>
      </c>
      <c r="L301" s="21">
        <v>180</v>
      </c>
      <c r="M301" s="53" t="s">
        <v>1137</v>
      </c>
      <c r="N301" s="174"/>
      <c r="T301" s="102"/>
    </row>
    <row r="302" spans="2:20" s="47" customFormat="1" ht="27" customHeight="1">
      <c r="B302" s="48">
        <v>143</v>
      </c>
      <c r="C302" s="49" t="s">
        <v>1132</v>
      </c>
      <c r="D302" s="49" t="s">
        <v>110</v>
      </c>
      <c r="E302" s="51" t="s">
        <v>1138</v>
      </c>
      <c r="F302" s="72">
        <v>67000000</v>
      </c>
      <c r="G302" s="72">
        <v>54276829.959999964</v>
      </c>
      <c r="H302" s="51" t="s">
        <v>1139</v>
      </c>
      <c r="I302" s="51" t="s">
        <v>1140</v>
      </c>
      <c r="J302" s="51" t="s">
        <v>1141</v>
      </c>
      <c r="K302" s="51" t="s">
        <v>1142</v>
      </c>
      <c r="L302" s="21">
        <v>180</v>
      </c>
      <c r="M302" s="53" t="s">
        <v>988</v>
      </c>
      <c r="N302" s="174"/>
      <c r="T302" s="102"/>
    </row>
    <row r="303" spans="2:20" s="47" customFormat="1" ht="27" customHeight="1">
      <c r="B303" s="48">
        <v>144</v>
      </c>
      <c r="C303" s="49" t="s">
        <v>1132</v>
      </c>
      <c r="D303" s="49" t="s">
        <v>110</v>
      </c>
      <c r="E303" s="51" t="s">
        <v>1143</v>
      </c>
      <c r="F303" s="72">
        <v>25000000</v>
      </c>
      <c r="G303" s="72">
        <v>24011299.419999994</v>
      </c>
      <c r="H303" s="51"/>
      <c r="I303" s="51" t="s">
        <v>1144</v>
      </c>
      <c r="J303" s="51" t="s">
        <v>1145</v>
      </c>
      <c r="K303" s="51" t="s">
        <v>1146</v>
      </c>
      <c r="L303" s="21">
        <v>180</v>
      </c>
      <c r="M303" s="53"/>
      <c r="N303" s="174"/>
      <c r="T303" s="102"/>
    </row>
    <row r="304" spans="2:20" s="47" customFormat="1" ht="27" customHeight="1">
      <c r="B304" s="48">
        <v>145</v>
      </c>
      <c r="C304" s="49" t="s">
        <v>1147</v>
      </c>
      <c r="D304" s="49" t="s">
        <v>110</v>
      </c>
      <c r="E304" s="51" t="s">
        <v>1148</v>
      </c>
      <c r="F304" s="72">
        <v>30000000</v>
      </c>
      <c r="G304" s="72">
        <v>24473684.309999987</v>
      </c>
      <c r="H304" s="51" t="s">
        <v>1149</v>
      </c>
      <c r="I304" s="51" t="s">
        <v>1150</v>
      </c>
      <c r="J304" s="51" t="s">
        <v>1151</v>
      </c>
      <c r="K304" s="51" t="s">
        <v>616</v>
      </c>
      <c r="L304" s="21">
        <v>120</v>
      </c>
      <c r="M304" s="53" t="s">
        <v>261</v>
      </c>
      <c r="N304" s="174"/>
      <c r="T304" s="102"/>
    </row>
    <row r="305" spans="2:20" s="47" customFormat="1" ht="27" customHeight="1">
      <c r="B305" s="48">
        <v>146</v>
      </c>
      <c r="C305" s="50" t="s">
        <v>1152</v>
      </c>
      <c r="D305" s="49" t="s">
        <v>110</v>
      </c>
      <c r="E305" s="51" t="s">
        <v>1153</v>
      </c>
      <c r="F305" s="72">
        <v>30000000</v>
      </c>
      <c r="G305" s="72">
        <v>26896551.719999984</v>
      </c>
      <c r="H305" s="51" t="s">
        <v>1154</v>
      </c>
      <c r="I305" s="51" t="s">
        <v>1155</v>
      </c>
      <c r="J305" s="51" t="s">
        <v>1156</v>
      </c>
      <c r="K305" s="51" t="s">
        <v>996</v>
      </c>
      <c r="L305" s="21">
        <v>120</v>
      </c>
      <c r="M305" s="51"/>
      <c r="N305" s="174"/>
      <c r="T305" s="102"/>
    </row>
    <row r="306" spans="2:20" ht="3" customHeight="1">
      <c r="B306" s="74"/>
      <c r="C306" s="76"/>
      <c r="D306" s="75"/>
      <c r="E306" s="77"/>
      <c r="F306" s="78"/>
      <c r="G306" s="112"/>
      <c r="H306" s="77"/>
      <c r="I306" s="77"/>
      <c r="J306" s="77"/>
      <c r="K306" s="77"/>
      <c r="L306" s="80"/>
      <c r="M306" s="77"/>
    </row>
    <row r="307" spans="2:20" s="118" customFormat="1" ht="30" customHeight="1">
      <c r="B307" s="180" t="s">
        <v>108</v>
      </c>
      <c r="C307" s="181"/>
      <c r="D307" s="182"/>
      <c r="E307" s="182"/>
      <c r="F307" s="183">
        <f>SUM(F160:F305)</f>
        <v>3264838277.9100003</v>
      </c>
      <c r="G307" s="183">
        <f>SUM(G160:G305)</f>
        <v>2438187296.3327732</v>
      </c>
      <c r="H307" s="184"/>
      <c r="I307" s="185"/>
      <c r="J307" s="185"/>
      <c r="K307" s="185"/>
      <c r="L307" s="185"/>
      <c r="M307" s="186"/>
      <c r="T307" s="119"/>
    </row>
    <row r="308" spans="2:20" ht="3" customHeight="1">
      <c r="B308" s="67"/>
      <c r="C308" s="68"/>
      <c r="D308" s="68"/>
      <c r="E308" s="187"/>
      <c r="F308" s="120"/>
      <c r="G308" s="120"/>
      <c r="H308" s="70"/>
      <c r="I308" s="70"/>
      <c r="J308" s="70"/>
      <c r="K308" s="70"/>
      <c r="L308" s="82"/>
      <c r="M308" s="82"/>
    </row>
    <row r="309" spans="2:20" s="155" customFormat="1" ht="30" customHeight="1">
      <c r="B309" s="83" t="s">
        <v>1157</v>
      </c>
      <c r="C309" s="152"/>
      <c r="D309" s="153"/>
      <c r="E309" s="153"/>
      <c r="F309" s="86">
        <f>F307+F153</f>
        <v>9081040037.9099998</v>
      </c>
      <c r="G309" s="86">
        <f>G307+G153</f>
        <v>7346644984.5365467</v>
      </c>
      <c r="H309" s="154"/>
      <c r="I309" s="153"/>
      <c r="J309" s="153"/>
      <c r="K309" s="153"/>
      <c r="L309" s="153"/>
      <c r="M309" s="153"/>
      <c r="T309" s="156"/>
    </row>
    <row r="310" spans="2:20" ht="3" customHeight="1">
      <c r="B310" s="188"/>
      <c r="C310" s="133"/>
      <c r="D310" s="133"/>
      <c r="E310" s="136"/>
      <c r="F310" s="133"/>
      <c r="G310" s="133"/>
      <c r="H310" s="133"/>
      <c r="I310" s="133"/>
      <c r="J310" s="133"/>
      <c r="K310" s="133"/>
      <c r="L310" s="189"/>
      <c r="M310" s="189"/>
    </row>
    <row r="311" spans="2:20" ht="30" customHeight="1">
      <c r="B311" s="44" t="s">
        <v>1158</v>
      </c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</row>
    <row r="312" spans="2:20" ht="3" customHeight="1">
      <c r="B312" s="67"/>
      <c r="C312" s="162"/>
      <c r="D312" s="108"/>
      <c r="E312" s="108"/>
      <c r="F312" s="108"/>
      <c r="G312" s="108"/>
      <c r="H312" s="108"/>
      <c r="I312" s="108"/>
      <c r="J312" s="108"/>
      <c r="K312" s="108"/>
      <c r="L312" s="173"/>
      <c r="M312" s="173"/>
    </row>
    <row r="313" spans="2:20" s="47" customFormat="1" ht="54.75" customHeight="1">
      <c r="B313" s="190" t="s">
        <v>1159</v>
      </c>
      <c r="C313" s="190"/>
      <c r="D313" s="191" t="s">
        <v>1160</v>
      </c>
      <c r="E313" s="192" t="s">
        <v>1161</v>
      </c>
      <c r="F313" s="192" t="s">
        <v>1162</v>
      </c>
      <c r="G313" s="191"/>
      <c r="H313" s="192" t="s">
        <v>29</v>
      </c>
      <c r="I313" s="192" t="s">
        <v>30</v>
      </c>
      <c r="J313" s="192" t="s">
        <v>1163</v>
      </c>
      <c r="K313" s="191" t="s">
        <v>1164</v>
      </c>
      <c r="L313" s="192" t="s">
        <v>1165</v>
      </c>
      <c r="M313" s="191" t="s">
        <v>1166</v>
      </c>
      <c r="T313" s="102"/>
    </row>
    <row r="314" spans="2:20" ht="3" customHeight="1"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</row>
    <row r="315" spans="2:20" s="47" customFormat="1" ht="27" customHeight="1">
      <c r="B315" s="48">
        <v>1</v>
      </c>
      <c r="C315" s="49" t="s">
        <v>498</v>
      </c>
      <c r="D315" s="49" t="s">
        <v>1167</v>
      </c>
      <c r="E315" s="51" t="s">
        <v>1168</v>
      </c>
      <c r="F315" s="72">
        <f>29792210.28*1.16</f>
        <v>34558963.924800001</v>
      </c>
      <c r="G315" s="72"/>
      <c r="H315" s="51"/>
      <c r="I315" s="51" t="s">
        <v>1169</v>
      </c>
      <c r="J315" s="165" t="s">
        <v>1170</v>
      </c>
      <c r="K315" s="51" t="s">
        <v>1171</v>
      </c>
      <c r="L315" s="21">
        <v>84</v>
      </c>
      <c r="M315" s="53" t="s">
        <v>443</v>
      </c>
      <c r="T315" s="102"/>
    </row>
    <row r="316" spans="2:20" s="47" customFormat="1" ht="27" customHeight="1">
      <c r="B316" s="48">
        <v>2</v>
      </c>
      <c r="C316" s="49" t="s">
        <v>1172</v>
      </c>
      <c r="D316" s="49" t="s">
        <v>1167</v>
      </c>
      <c r="E316" s="51" t="s">
        <v>1173</v>
      </c>
      <c r="F316" s="72">
        <f>27649151.04*1.16</f>
        <v>32073015.206399996</v>
      </c>
      <c r="G316" s="72"/>
      <c r="H316" s="51"/>
      <c r="I316" s="51" t="s">
        <v>1174</v>
      </c>
      <c r="J316" s="165" t="s">
        <v>1175</v>
      </c>
      <c r="K316" s="51" t="s">
        <v>1171</v>
      </c>
      <c r="L316" s="21">
        <v>84</v>
      </c>
      <c r="M316" s="53" t="s">
        <v>443</v>
      </c>
      <c r="T316" s="102"/>
    </row>
    <row r="317" spans="2:20" s="47" customFormat="1" ht="27" customHeight="1">
      <c r="B317" s="48">
        <v>3</v>
      </c>
      <c r="C317" s="49" t="s">
        <v>707</v>
      </c>
      <c r="D317" s="49" t="s">
        <v>1167</v>
      </c>
      <c r="E317" s="51" t="s">
        <v>1176</v>
      </c>
      <c r="F317" s="72">
        <f>18473525.28*1.16</f>
        <v>21429289.3248</v>
      </c>
      <c r="G317" s="72"/>
      <c r="H317" s="51"/>
      <c r="I317" s="51" t="s">
        <v>1177</v>
      </c>
      <c r="J317" s="165" t="s">
        <v>1170</v>
      </c>
      <c r="K317" s="51" t="s">
        <v>1171</v>
      </c>
      <c r="L317" s="21">
        <v>84</v>
      </c>
      <c r="M317" s="53" t="s">
        <v>443</v>
      </c>
      <c r="T317" s="102"/>
    </row>
    <row r="318" spans="2:20" s="47" customFormat="1" ht="27" customHeight="1">
      <c r="B318" s="48">
        <v>4</v>
      </c>
      <c r="C318" s="49" t="s">
        <v>1178</v>
      </c>
      <c r="D318" s="49" t="s">
        <v>1179</v>
      </c>
      <c r="E318" s="51" t="s">
        <v>1180</v>
      </c>
      <c r="F318" s="72">
        <v>24085900.079999998</v>
      </c>
      <c r="G318" s="72"/>
      <c r="H318" s="51"/>
      <c r="I318" s="51" t="s">
        <v>1181</v>
      </c>
      <c r="J318" s="53" t="s">
        <v>1182</v>
      </c>
      <c r="K318" s="51" t="s">
        <v>1171</v>
      </c>
      <c r="L318" s="21">
        <v>120</v>
      </c>
      <c r="M318" s="51" t="s">
        <v>1183</v>
      </c>
      <c r="T318" s="102"/>
    </row>
    <row r="319" spans="2:20" s="47" customFormat="1" ht="27" customHeight="1">
      <c r="B319" s="48">
        <v>5</v>
      </c>
      <c r="C319" s="49" t="s">
        <v>983</v>
      </c>
      <c r="D319" s="49" t="s">
        <v>1184</v>
      </c>
      <c r="E319" s="51" t="s">
        <v>1185</v>
      </c>
      <c r="F319" s="72">
        <v>4172116.8767999997</v>
      </c>
      <c r="G319" s="72"/>
      <c r="H319" s="51"/>
      <c r="I319" s="51" t="s">
        <v>1186</v>
      </c>
      <c r="J319" s="51" t="s">
        <v>1187</v>
      </c>
      <c r="K319" s="51" t="s">
        <v>1171</v>
      </c>
      <c r="L319" s="21">
        <v>96</v>
      </c>
      <c r="M319" s="51" t="s">
        <v>1188</v>
      </c>
      <c r="T319" s="102"/>
    </row>
    <row r="320" spans="2:20" s="47" customFormat="1" ht="27" customHeight="1">
      <c r="B320" s="48">
        <v>6</v>
      </c>
      <c r="C320" s="49" t="s">
        <v>1016</v>
      </c>
      <c r="D320" s="49" t="s">
        <v>1189</v>
      </c>
      <c r="E320" s="51" t="s">
        <v>1190</v>
      </c>
      <c r="F320" s="72">
        <v>178831208.50999999</v>
      </c>
      <c r="G320" s="72"/>
      <c r="H320" s="51" t="s">
        <v>1191</v>
      </c>
      <c r="I320" s="51" t="s">
        <v>1192</v>
      </c>
      <c r="J320" s="51" t="s">
        <v>291</v>
      </c>
      <c r="K320" s="51" t="s">
        <v>1171</v>
      </c>
      <c r="L320" s="21">
        <v>78</v>
      </c>
      <c r="M320" s="53" t="s">
        <v>579</v>
      </c>
      <c r="T320" s="102"/>
    </row>
    <row r="321" spans="2:20" s="47" customFormat="1" ht="27" customHeight="1">
      <c r="B321" s="48">
        <v>7</v>
      </c>
      <c r="C321" s="49" t="s">
        <v>1016</v>
      </c>
      <c r="D321" s="49" t="s">
        <v>1189</v>
      </c>
      <c r="E321" s="51" t="s">
        <v>1193</v>
      </c>
      <c r="F321" s="72">
        <v>17955698.359999999</v>
      </c>
      <c r="G321" s="72"/>
      <c r="H321" s="51" t="s">
        <v>1194</v>
      </c>
      <c r="I321" s="51" t="s">
        <v>1195</v>
      </c>
      <c r="J321" s="193" t="s">
        <v>1196</v>
      </c>
      <c r="K321" s="51" t="s">
        <v>1171</v>
      </c>
      <c r="L321" s="21">
        <v>68</v>
      </c>
      <c r="M321" s="53" t="s">
        <v>1197</v>
      </c>
      <c r="T321" s="102"/>
    </row>
    <row r="322" spans="2:20" s="47" customFormat="1" ht="27" customHeight="1">
      <c r="B322" s="48">
        <v>8</v>
      </c>
      <c r="C322" s="49" t="s">
        <v>1028</v>
      </c>
      <c r="D322" s="49" t="s">
        <v>1198</v>
      </c>
      <c r="E322" s="51" t="s">
        <v>1199</v>
      </c>
      <c r="F322" s="72">
        <v>139823166.03999999</v>
      </c>
      <c r="G322" s="72"/>
      <c r="H322" s="51" t="s">
        <v>1200</v>
      </c>
      <c r="I322" s="51" t="s">
        <v>1201</v>
      </c>
      <c r="J322" s="51" t="s">
        <v>1202</v>
      </c>
      <c r="K322" s="51" t="s">
        <v>1171</v>
      </c>
      <c r="L322" s="21">
        <v>78</v>
      </c>
      <c r="M322" s="51" t="s">
        <v>551</v>
      </c>
      <c r="T322" s="102"/>
    </row>
    <row r="323" spans="2:20" s="47" customFormat="1" ht="27" customHeight="1">
      <c r="B323" s="48">
        <v>9</v>
      </c>
      <c r="C323" s="49" t="s">
        <v>348</v>
      </c>
      <c r="D323" s="49" t="s">
        <v>1203</v>
      </c>
      <c r="E323" s="51" t="s">
        <v>1204</v>
      </c>
      <c r="F323" s="72">
        <v>32599299.48</v>
      </c>
      <c r="G323" s="72"/>
      <c r="H323" s="51"/>
      <c r="I323" s="51" t="s">
        <v>1205</v>
      </c>
      <c r="J323" s="51" t="s">
        <v>1206</v>
      </c>
      <c r="K323" s="51" t="s">
        <v>1171</v>
      </c>
      <c r="L323" s="21">
        <v>120</v>
      </c>
      <c r="M323" s="51" t="s">
        <v>961</v>
      </c>
      <c r="T323" s="102"/>
    </row>
    <row r="324" spans="2:20" s="47" customFormat="1" ht="27" customHeight="1">
      <c r="B324" s="48">
        <v>10</v>
      </c>
      <c r="C324" s="49" t="s">
        <v>1110</v>
      </c>
      <c r="D324" s="49" t="s">
        <v>1167</v>
      </c>
      <c r="E324" s="51" t="s">
        <v>1168</v>
      </c>
      <c r="F324" s="72">
        <f>14933305.8*1.16</f>
        <v>17322634.728</v>
      </c>
      <c r="G324" s="72"/>
      <c r="H324" s="51"/>
      <c r="I324" s="51" t="s">
        <v>1207</v>
      </c>
      <c r="J324" s="51" t="s">
        <v>285</v>
      </c>
      <c r="K324" s="51" t="s">
        <v>1171</v>
      </c>
      <c r="L324" s="21">
        <v>84</v>
      </c>
      <c r="M324" s="51" t="s">
        <v>443</v>
      </c>
      <c r="T324" s="102"/>
    </row>
    <row r="325" spans="2:20" ht="3" customHeight="1">
      <c r="B325" s="74"/>
      <c r="C325" s="75"/>
      <c r="D325" s="75"/>
      <c r="E325" s="77"/>
      <c r="F325" s="194"/>
      <c r="G325" s="194"/>
      <c r="H325" s="77"/>
      <c r="I325" s="77"/>
      <c r="J325" s="55"/>
      <c r="K325" s="55"/>
      <c r="L325" s="80"/>
      <c r="M325" s="77"/>
    </row>
    <row r="326" spans="2:20" s="118" customFormat="1" ht="30" customHeight="1">
      <c r="B326" s="114" t="s">
        <v>1208</v>
      </c>
      <c r="C326" s="115"/>
      <c r="D326" s="116"/>
      <c r="E326" s="116"/>
      <c r="F326" s="117">
        <f>SUM(F315:F324)</f>
        <v>502851292.53080004</v>
      </c>
      <c r="G326" s="117"/>
      <c r="H326" s="116"/>
      <c r="I326" s="116"/>
      <c r="J326" s="116"/>
      <c r="K326" s="116"/>
      <c r="L326" s="116"/>
      <c r="M326" s="116"/>
      <c r="T326" s="119"/>
    </row>
    <row r="327" spans="2:20" ht="3" customHeight="1">
      <c r="B327" s="67"/>
      <c r="C327" s="133"/>
      <c r="D327" s="133"/>
      <c r="E327" s="136"/>
      <c r="F327" s="133"/>
      <c r="G327" s="133"/>
      <c r="H327" s="133"/>
      <c r="I327" s="133"/>
      <c r="J327" s="133"/>
      <c r="K327" s="133"/>
      <c r="L327" s="189"/>
      <c r="M327" s="189"/>
    </row>
    <row r="328" spans="2:20" ht="30" customHeight="1">
      <c r="B328" s="44" t="s">
        <v>1209</v>
      </c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</row>
    <row r="329" spans="2:20" ht="3" customHeight="1">
      <c r="B329" s="67"/>
      <c r="C329" s="162"/>
      <c r="D329" s="133"/>
      <c r="E329" s="136"/>
      <c r="F329" s="133"/>
      <c r="G329" s="133"/>
      <c r="H329" s="133"/>
      <c r="I329" s="133"/>
      <c r="J329" s="133"/>
      <c r="K329" s="133"/>
      <c r="L329" s="189"/>
      <c r="M329" s="189"/>
    </row>
    <row r="330" spans="2:20" s="47" customFormat="1" ht="27" customHeight="1">
      <c r="B330" s="48">
        <v>1</v>
      </c>
      <c r="C330" s="49" t="s">
        <v>1210</v>
      </c>
      <c r="D330" s="49" t="s">
        <v>110</v>
      </c>
      <c r="E330" s="51" t="s">
        <v>1211</v>
      </c>
      <c r="F330" s="195">
        <v>10000000</v>
      </c>
      <c r="G330" s="147">
        <v>1296296.2962962904</v>
      </c>
      <c r="H330" s="51" t="s">
        <v>1212</v>
      </c>
      <c r="I330" s="51" t="s">
        <v>1213</v>
      </c>
      <c r="J330" s="51" t="s">
        <v>1214</v>
      </c>
      <c r="K330" s="51" t="s">
        <v>1215</v>
      </c>
      <c r="L330" s="51">
        <v>120</v>
      </c>
      <c r="M330" s="51" t="s">
        <v>1216</v>
      </c>
      <c r="T330" s="102"/>
    </row>
    <row r="331" spans="2:20" s="47" customFormat="1" ht="27" customHeight="1">
      <c r="B331" s="48">
        <v>2</v>
      </c>
      <c r="C331" s="49" t="s">
        <v>1210</v>
      </c>
      <c r="D331" s="49" t="s">
        <v>110</v>
      </c>
      <c r="E331" s="51" t="s">
        <v>1217</v>
      </c>
      <c r="F331" s="195">
        <v>8000000</v>
      </c>
      <c r="G331" s="147">
        <v>4275862.0689655207</v>
      </c>
      <c r="H331" s="51" t="s">
        <v>565</v>
      </c>
      <c r="I331" s="51" t="s">
        <v>1218</v>
      </c>
      <c r="J331" s="51" t="s">
        <v>1219</v>
      </c>
      <c r="K331" s="51" t="s">
        <v>1220</v>
      </c>
      <c r="L331" s="51">
        <v>120</v>
      </c>
      <c r="M331" s="51" t="s">
        <v>797</v>
      </c>
      <c r="T331" s="102"/>
    </row>
    <row r="332" spans="2:20" ht="3" customHeight="1">
      <c r="B332" s="74"/>
      <c r="C332" s="75"/>
      <c r="D332" s="75"/>
      <c r="E332" s="77"/>
      <c r="F332" s="196"/>
      <c r="G332" s="197"/>
      <c r="H332" s="77"/>
      <c r="I332" s="75"/>
      <c r="J332" s="77"/>
      <c r="K332" s="77"/>
      <c r="L332" s="77"/>
      <c r="M332" s="77"/>
    </row>
    <row r="333" spans="2:20" s="118" customFormat="1" ht="30" customHeight="1">
      <c r="B333" s="180" t="s">
        <v>213</v>
      </c>
      <c r="C333" s="181"/>
      <c r="D333" s="182"/>
      <c r="E333" s="182"/>
      <c r="F333" s="183">
        <f>SUM(F330:F331)</f>
        <v>18000000</v>
      </c>
      <c r="G333" s="183">
        <f>SUM(G330:G331)</f>
        <v>5572158.3652618108</v>
      </c>
      <c r="H333" s="184"/>
      <c r="I333" s="185"/>
      <c r="J333" s="185"/>
      <c r="K333" s="185"/>
      <c r="L333" s="185"/>
      <c r="M333" s="186"/>
      <c r="T333" s="119"/>
    </row>
    <row r="334" spans="2:20" ht="3" customHeight="1">
      <c r="B334" s="151"/>
      <c r="C334" s="133"/>
      <c r="D334" s="133"/>
      <c r="E334" s="133"/>
      <c r="F334" s="133"/>
      <c r="G334" s="133"/>
      <c r="H334" s="189"/>
      <c r="I334" s="189"/>
      <c r="J334" s="189"/>
      <c r="K334" s="189"/>
      <c r="L334" s="189"/>
      <c r="M334" s="189"/>
    </row>
    <row r="335" spans="2:20" s="155" customFormat="1" ht="30" customHeight="1">
      <c r="B335" s="83" t="s">
        <v>1221</v>
      </c>
      <c r="C335" s="152"/>
      <c r="D335" s="153"/>
      <c r="E335" s="153"/>
      <c r="F335" s="86">
        <f>+F333+F309+F326</f>
        <v>9601891330.4407997</v>
      </c>
      <c r="G335" s="86">
        <f>+G333+G309</f>
        <v>7352217142.9018087</v>
      </c>
      <c r="H335" s="154"/>
      <c r="I335" s="153"/>
      <c r="J335" s="153"/>
      <c r="K335" s="153"/>
      <c r="L335" s="153"/>
      <c r="M335" s="153"/>
      <c r="T335" s="156"/>
    </row>
    <row r="336" spans="2:20" ht="3" customHeight="1">
      <c r="B336" s="67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</row>
    <row r="337" spans="2:20">
      <c r="B337" s="172" t="s">
        <v>1222</v>
      </c>
      <c r="C337" s="20"/>
      <c r="D337" s="89"/>
      <c r="E337" s="89"/>
      <c r="F337" s="198"/>
      <c r="G337" s="198"/>
      <c r="H337" s="199"/>
      <c r="I337" s="199"/>
      <c r="J337" s="199"/>
      <c r="K337" s="199"/>
      <c r="L337" s="199"/>
      <c r="M337" s="199"/>
    </row>
    <row r="338" spans="2:20" ht="3" customHeight="1">
      <c r="B338" s="67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</row>
    <row r="339" spans="2:20" s="205" customFormat="1" ht="42" customHeight="1">
      <c r="B339" s="200" t="s">
        <v>1223</v>
      </c>
      <c r="C339" s="201"/>
      <c r="D339" s="202"/>
      <c r="E339" s="202"/>
      <c r="F339" s="203">
        <f>F71+F128+F309+F333</f>
        <v>34283915613.200001</v>
      </c>
      <c r="G339" s="203">
        <f>G71+G128+G309+G333</f>
        <v>25499318885.314213</v>
      </c>
      <c r="H339" s="204"/>
      <c r="I339" s="202"/>
      <c r="J339" s="202"/>
      <c r="K339" s="202"/>
      <c r="L339" s="202"/>
      <c r="M339" s="202"/>
      <c r="T339" s="206"/>
    </row>
    <row r="341" spans="2:20">
      <c r="B341" s="1"/>
      <c r="G341" s="3"/>
    </row>
    <row r="342" spans="2:20">
      <c r="B342" s="1"/>
      <c r="G342" s="3"/>
    </row>
    <row r="344" spans="2:20">
      <c r="B344" s="1"/>
      <c r="G344" s="3"/>
    </row>
  </sheetData>
  <mergeCells count="59">
    <mergeCell ref="B311:M311"/>
    <mergeCell ref="B313:C313"/>
    <mergeCell ref="B328:M328"/>
    <mergeCell ref="J132:J133"/>
    <mergeCell ref="K132:K133"/>
    <mergeCell ref="L132:L133"/>
    <mergeCell ref="M132:M133"/>
    <mergeCell ref="B135:M135"/>
    <mergeCell ref="B158:M158"/>
    <mergeCell ref="B132:C133"/>
    <mergeCell ref="D132:D133"/>
    <mergeCell ref="E132:E133"/>
    <mergeCell ref="F132:F133"/>
    <mergeCell ref="H132:H133"/>
    <mergeCell ref="I132:I133"/>
    <mergeCell ref="M88:M89"/>
    <mergeCell ref="B91:M91"/>
    <mergeCell ref="B99:M99"/>
    <mergeCell ref="B112:M112"/>
    <mergeCell ref="B118:M118"/>
    <mergeCell ref="B130:M130"/>
    <mergeCell ref="B86:M86"/>
    <mergeCell ref="B88:C89"/>
    <mergeCell ref="D88:D89"/>
    <mergeCell ref="E88:E89"/>
    <mergeCell ref="F88:F89"/>
    <mergeCell ref="H88:H89"/>
    <mergeCell ref="I88:I89"/>
    <mergeCell ref="J88:J89"/>
    <mergeCell ref="K88:K89"/>
    <mergeCell ref="L88:L89"/>
    <mergeCell ref="K35:K36"/>
    <mergeCell ref="L35:L36"/>
    <mergeCell ref="M35:M36"/>
    <mergeCell ref="B38:M38"/>
    <mergeCell ref="B57:M57"/>
    <mergeCell ref="B76:M76"/>
    <mergeCell ref="D29:J29"/>
    <mergeCell ref="D31:J31"/>
    <mergeCell ref="B33:M33"/>
    <mergeCell ref="B35:C36"/>
    <mergeCell ref="D35:D36"/>
    <mergeCell ref="E35:E36"/>
    <mergeCell ref="F35:F36"/>
    <mergeCell ref="H35:H36"/>
    <mergeCell ref="I35:I36"/>
    <mergeCell ref="J35:J36"/>
    <mergeCell ref="D20:J20"/>
    <mergeCell ref="D21:J21"/>
    <mergeCell ref="D22:J22"/>
    <mergeCell ref="D23:J23"/>
    <mergeCell ref="D25:J25"/>
    <mergeCell ref="D27:J27"/>
    <mergeCell ref="D9:J10"/>
    <mergeCell ref="D11:J11"/>
    <mergeCell ref="K11:K12"/>
    <mergeCell ref="D13:J13"/>
    <mergeCell ref="D18:K18"/>
    <mergeCell ref="D19:J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33" orientation="landscape" verticalDpi="0"/>
  <rowBreaks count="6" manualBreakCount="6">
    <brk id="32" max="16383" man="1"/>
    <brk id="128" max="12" man="1"/>
    <brk id="157" max="12" man="1"/>
    <brk id="210" max="12" man="1"/>
    <brk id="258" max="12" man="1"/>
    <brk id="309" max="12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Ene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Alberto Barron</dc:creator>
  <cp:lastModifiedBy>Jorge Alberto Barron</cp:lastModifiedBy>
  <dcterms:created xsi:type="dcterms:W3CDTF">2017-04-10T15:47:36Z</dcterms:created>
  <dcterms:modified xsi:type="dcterms:W3CDTF">2017-04-10T15:48:52Z</dcterms:modified>
</cp:coreProperties>
</file>