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Nov" sheetId="2" r:id="rId1"/>
    <sheet name="Hoja1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3" i="2" l="1"/>
  <c r="G69" i="2"/>
  <c r="G58" i="2"/>
  <c r="G71" i="2"/>
  <c r="G125" i="2"/>
  <c r="G117" i="2"/>
  <c r="G127" i="2"/>
  <c r="G109" i="2"/>
  <c r="G98" i="2"/>
  <c r="G111" i="2"/>
  <c r="G129" i="2"/>
  <c r="G328" i="2"/>
  <c r="G153" i="2"/>
  <c r="G294" i="2"/>
  <c r="G330" i="2"/>
  <c r="G354" i="2"/>
  <c r="G360" i="2"/>
  <c r="F69" i="2"/>
  <c r="F58" i="2"/>
  <c r="F71" i="2"/>
  <c r="F125" i="2"/>
  <c r="F117" i="2"/>
  <c r="F127" i="2"/>
  <c r="F109" i="2"/>
  <c r="F98" i="2"/>
  <c r="F111" i="2"/>
  <c r="F129" i="2"/>
  <c r="F328" i="2"/>
  <c r="F153" i="2"/>
  <c r="F294" i="2"/>
  <c r="F330" i="2"/>
  <c r="F354" i="2"/>
  <c r="F360" i="2"/>
  <c r="G356" i="2"/>
  <c r="F336" i="2"/>
  <c r="F337" i="2"/>
  <c r="F338" i="2"/>
  <c r="F345" i="2"/>
  <c r="F347" i="2"/>
  <c r="F356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103" i="2"/>
  <c r="B104" i="2"/>
  <c r="B105" i="2"/>
  <c r="B106" i="2"/>
  <c r="B107" i="2"/>
  <c r="B96" i="2"/>
  <c r="G86" i="2"/>
  <c r="F86" i="2"/>
  <c r="B79" i="2"/>
  <c r="B80" i="2"/>
  <c r="B81" i="2"/>
  <c r="B82" i="2"/>
  <c r="B83" i="2"/>
  <c r="B84" i="2"/>
  <c r="D69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K31" i="2"/>
  <c r="K29" i="2"/>
  <c r="K11" i="2"/>
  <c r="K13" i="2"/>
  <c r="K21" i="2"/>
  <c r="K22" i="2"/>
  <c r="K23" i="2"/>
  <c r="K24" i="2"/>
  <c r="K25" i="2"/>
  <c r="K27" i="2"/>
  <c r="K33" i="2"/>
</calcChain>
</file>

<file path=xl/sharedStrings.xml><?xml version="1.0" encoding="utf-8"?>
<sst xmlns="http://schemas.openxmlformats.org/spreadsheetml/2006/main" count="1903" uniqueCount="1326">
  <si>
    <t>Deuda Directa</t>
  </si>
  <si>
    <t>Saldo a</t>
  </si>
  <si>
    <t>NOVIEMBRE 30  2016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</si>
  <si>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</si>
  <si>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</si>
  <si>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</si>
  <si>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</si>
  <si>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</si>
  <si>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</si>
  <si>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</si>
  <si>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</si>
  <si>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</si>
  <si>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</si>
  <si>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</si>
  <si>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</si>
  <si>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</si>
  <si>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</si>
  <si>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</si>
  <si>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</si>
  <si>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</si>
  <si>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</si>
  <si>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</si>
  <si>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</si>
  <si>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</si>
  <si>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</si>
  <si>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</si>
  <si>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</si>
  <si>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</si>
  <si>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</si>
  <si>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</si>
  <si>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</si>
  <si>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</si>
  <si>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</si>
  <si>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</si>
  <si>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NOVIEMBRE 30,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</si>
  <si>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</si>
  <si>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</si>
  <si>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</si>
  <si>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</si>
  <si>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</si>
  <si>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</si>
  <si>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</si>
  <si>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</si>
  <si>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</si>
  <si>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</si>
  <si>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</si>
  <si>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</si>
  <si>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</si>
  <si>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</si>
  <si>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</si>
  <si>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</si>
  <si>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</si>
  <si>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</si>
  <si>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</si>
  <si>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</si>
  <si>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</si>
  <si>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</si>
  <si>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</si>
  <si>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</si>
  <si>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</si>
  <si>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</si>
  <si>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</si>
  <si>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</si>
  <si>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</si>
  <si>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</si>
  <si>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</si>
  <si>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</si>
  <si>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</si>
  <si>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</si>
  <si>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</si>
  <si>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</si>
  <si>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</si>
  <si>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</si>
  <si>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</si>
  <si>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</si>
  <si>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</si>
  <si>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</si>
  <si>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</si>
  <si>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</si>
  <si>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</si>
  <si>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</si>
  <si>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</si>
  <si>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</si>
  <si>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</si>
  <si>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</si>
  <si>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</si>
  <si>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</si>
  <si>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</si>
  <si>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</si>
  <si>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</si>
  <si>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</si>
  <si>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</si>
  <si>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</si>
  <si>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</si>
  <si>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</si>
  <si>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</si>
  <si>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</si>
  <si>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</si>
  <si>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</si>
  <si>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</si>
  <si>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</si>
  <si>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</si>
  <si>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</si>
  <si>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</si>
  <si>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</si>
  <si>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</si>
  <si>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</si>
  <si>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</si>
  <si>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</si>
  <si>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</si>
  <si>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</si>
  <si>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P14-0816036</t>
  </si>
  <si>
    <t>104/2016</t>
  </si>
  <si>
    <t>TIIE + 0.60%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</si>
  <si>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</si>
  <si>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</si>
  <si>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</si>
  <si>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</si>
  <si>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</si>
  <si>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</si>
  <si>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</si>
  <si>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</si>
  <si>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</si>
  <si>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</si>
  <si>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</si>
  <si>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</si>
  <si>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</si>
  <si>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</si>
  <si>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</si>
  <si>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</si>
  <si>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</si>
  <si>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</si>
  <si>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</si>
  <si>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</si>
  <si>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</si>
  <si>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</si>
  <si>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</si>
  <si>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</si>
  <si>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</si>
  <si>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</si>
  <si>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</si>
  <si>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</si>
  <si>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</si>
  <si>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</si>
  <si>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</si>
  <si>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</si>
  <si>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</si>
  <si>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</si>
  <si>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</si>
  <si>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</si>
  <si>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</si>
  <si>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Adquisición de12 vagones para Línea 1 (SITEUR)</t>
  </si>
  <si>
    <t>ABR29-2016</t>
  </si>
  <si>
    <t>P14-0416021</t>
  </si>
  <si>
    <t>002/2016</t>
  </si>
  <si>
    <t>TIIE+0.71%</t>
  </si>
  <si>
    <t xml:space="preserve"> JUL-2036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</si>
  <si>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</si>
  <si>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</si>
  <si>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</si>
  <si>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</si>
  <si>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</si>
  <si>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</si>
  <si>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</si>
  <si>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</si>
  <si>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</si>
  <si>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</si>
  <si>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</si>
  <si>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</si>
  <si>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</si>
  <si>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</si>
  <si>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</si>
  <si>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</si>
  <si>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</si>
  <si>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</si>
  <si>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</si>
  <si>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</si>
  <si>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</si>
  <si>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</si>
  <si>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</si>
  <si>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</si>
  <si>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</si>
  <si>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</si>
  <si>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</si>
  <si>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</si>
  <si>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</si>
  <si>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</si>
  <si>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</si>
  <si>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</si>
  <si>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</si>
  <si>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</si>
  <si>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</si>
  <si>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</si>
  <si>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</si>
  <si>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</si>
  <si>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AGO 12-16</t>
  </si>
  <si>
    <t>P14-0916041</t>
  </si>
  <si>
    <t>057/2016</t>
  </si>
  <si>
    <t>Disposición 1) Fija: 8.20%</t>
  </si>
  <si>
    <t xml:space="preserve"> NOV-2036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</si>
  <si>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</si>
  <si>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</si>
  <si>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</si>
  <si>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</si>
  <si>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</si>
  <si>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</si>
  <si>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</si>
  <si>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</si>
  <si>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</si>
  <si>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</si>
  <si>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</si>
  <si>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</si>
  <si>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</si>
  <si>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</si>
  <si>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</si>
  <si>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</si>
  <si>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</si>
  <si>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</si>
  <si>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</si>
  <si>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</si>
  <si>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</si>
  <si>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</si>
  <si>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</si>
  <si>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</si>
  <si>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</si>
  <si>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</si>
  <si>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</si>
  <si>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</si>
  <si>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</si>
  <si>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</si>
  <si>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</si>
  <si>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</si>
  <si>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</si>
  <si>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</si>
  <si>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</si>
  <si>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</si>
  <si>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</si>
  <si>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</si>
  <si>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</si>
  <si>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</si>
  <si>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</si>
  <si>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</si>
  <si>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</si>
  <si>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</si>
  <si>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</si>
  <si>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</si>
  <si>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</si>
  <si>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</si>
  <si>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</si>
  <si>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</si>
  <si>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</si>
  <si>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</si>
  <si>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</si>
  <si>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</si>
  <si>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</si>
  <si>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</si>
  <si>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</si>
  <si>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</si>
  <si>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</si>
  <si>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</si>
  <si>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</si>
  <si>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</si>
  <si>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</si>
  <si>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</si>
  <si>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</si>
  <si>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</si>
  <si>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</si>
  <si>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</si>
  <si>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</si>
  <si>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</si>
  <si>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</si>
  <si>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</si>
  <si>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</si>
  <si>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</si>
  <si>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</si>
  <si>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</si>
  <si>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</si>
  <si>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</si>
  <si>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</si>
  <si>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</si>
  <si>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</si>
  <si>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</si>
  <si>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</si>
  <si>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</si>
  <si>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</si>
  <si>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</si>
  <si>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</si>
  <si>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</si>
  <si>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</si>
  <si>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</si>
  <si>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</si>
  <si>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</si>
  <si>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</si>
  <si>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</si>
  <si>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</si>
  <si>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</si>
  <si>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</si>
  <si>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</si>
  <si>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</si>
  <si>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</si>
  <si>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</si>
  <si>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</si>
  <si>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</si>
  <si>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</si>
  <si>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</si>
  <si>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</si>
  <si>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</si>
  <si>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</si>
  <si>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</si>
  <si>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</si>
  <si>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</si>
  <si>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</si>
  <si>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</si>
  <si>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</si>
  <si>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</si>
  <si>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</si>
  <si>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</si>
  <si>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</si>
  <si>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</si>
  <si>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</si>
  <si>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</si>
  <si>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</si>
  <si>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</si>
  <si>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</si>
  <si>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</si>
  <si>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</si>
  <si>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</si>
  <si>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</si>
  <si>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</si>
  <si>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</si>
  <si>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</si>
  <si>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</si>
  <si>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</si>
  <si>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</si>
  <si>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</si>
  <si>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</si>
  <si>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</si>
  <si>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</si>
  <si>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</si>
  <si>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</si>
  <si>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</si>
  <si>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</si>
  <si>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</si>
  <si>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</si>
  <si>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</si>
  <si>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</si>
  <si>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</si>
  <si>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</si>
  <si>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</si>
  <si>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</si>
  <si>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</si>
  <si>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</si>
  <si>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</si>
  <si>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</si>
  <si>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</si>
  <si>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</si>
  <si>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</si>
  <si>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</si>
  <si>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</si>
  <si>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</si>
  <si>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</si>
  <si>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</si>
  <si>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</si>
  <si>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</si>
  <si>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</si>
  <si>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</si>
  <si>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</si>
  <si>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</si>
  <si>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</si>
  <si>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</si>
  <si>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</si>
  <si>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</si>
  <si>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</si>
  <si>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</si>
  <si>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</si>
  <si>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</si>
  <si>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</si>
  <si>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</si>
  <si>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</si>
  <si>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</si>
  <si>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</si>
  <si>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</si>
  <si>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</si>
  <si>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</si>
  <si>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</si>
  <si>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</si>
  <si>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</si>
  <si>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</si>
  <si>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</si>
  <si>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</si>
  <si>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</si>
  <si>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</si>
  <si>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</si>
  <si>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</si>
  <si>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</si>
  <si>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</si>
  <si>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</si>
  <si>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</si>
  <si>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</si>
  <si>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</si>
  <si>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</si>
  <si>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</si>
  <si>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</si>
  <si>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</si>
  <si>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</si>
  <si>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</si>
  <si>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</si>
  <si>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</si>
  <si>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</si>
  <si>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</si>
  <si>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</si>
  <si>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</si>
  <si>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</si>
  <si>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</si>
  <si>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</si>
  <si>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</si>
  <si>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</si>
  <si>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</si>
  <si>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</si>
  <si>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</si>
  <si>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</si>
  <si>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</si>
  <si>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</si>
  <si>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</si>
  <si>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</si>
  <si>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</si>
  <si>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</si>
  <si>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</si>
  <si>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</si>
  <si>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</si>
  <si>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</si>
  <si>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</si>
  <si>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</si>
  <si>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</si>
  <si>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</si>
  <si>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</si>
  <si>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</si>
  <si>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</si>
  <si>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</si>
  <si>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</si>
  <si>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</si>
  <si>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</si>
  <si>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</si>
  <si>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</si>
  <si>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</si>
  <si>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</si>
  <si>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</si>
  <si>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</si>
  <si>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</si>
  <si>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</si>
  <si>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</si>
  <si>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</si>
  <si>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</si>
  <si>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</si>
  <si>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</si>
  <si>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</si>
  <si>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</si>
  <si>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</si>
  <si>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</si>
  <si>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</si>
  <si>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</si>
  <si>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</si>
  <si>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</si>
  <si>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</si>
  <si>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</si>
  <si>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</si>
  <si>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</si>
  <si>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</si>
  <si>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</si>
  <si>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</si>
  <si>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</si>
  <si>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</si>
  <si>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</si>
  <si>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</si>
  <si>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</si>
  <si>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</si>
  <si>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</si>
  <si>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</si>
  <si>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</si>
  <si>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</si>
  <si>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</si>
  <si>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</si>
  <si>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</si>
  <si>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</si>
  <si>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</si>
  <si>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</si>
  <si>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</si>
  <si>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</si>
  <si>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</si>
  <si>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</si>
  <si>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</si>
  <si>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</si>
  <si>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</si>
  <si>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</si>
  <si>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</si>
  <si>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</si>
  <si>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</si>
  <si>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</si>
  <si>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</si>
  <si>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</si>
  <si>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</si>
  <si>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</si>
  <si>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</si>
  <si>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</si>
  <si>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</si>
  <si>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</si>
  <si>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</si>
  <si>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</si>
  <si>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</si>
  <si>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</si>
  <si>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</si>
  <si>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</si>
  <si>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</si>
  <si>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</si>
  <si>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</si>
  <si>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</si>
  <si>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</si>
  <si>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</si>
  <si>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</si>
  <si>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</si>
  <si>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</si>
  <si>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</si>
  <si>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</si>
  <si>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</si>
  <si>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</si>
  <si>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</si>
  <si>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</si>
  <si>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</si>
  <si>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</si>
  <si>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</si>
  <si>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</si>
  <si>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</si>
  <si>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</si>
  <si>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</si>
  <si>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</si>
  <si>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</si>
  <si>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</si>
  <si>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</si>
  <si>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</si>
  <si>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</si>
  <si>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</si>
  <si>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</si>
  <si>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</si>
  <si>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</si>
  <si>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</si>
  <si>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</si>
  <si>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</si>
  <si>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</si>
  <si>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</si>
  <si>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</si>
  <si>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</si>
  <si>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</si>
  <si>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</si>
  <si>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</si>
  <si>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</si>
  <si>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</si>
  <si>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</si>
  <si>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</si>
  <si>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</si>
  <si>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</si>
  <si>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</si>
  <si>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</si>
  <si>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</si>
  <si>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</si>
  <si>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</si>
  <si>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</si>
  <si>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</si>
  <si>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</si>
  <si>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</si>
  <si>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</si>
  <si>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</si>
  <si>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</si>
  <si>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</si>
  <si>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</si>
  <si>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</si>
  <si>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</si>
  <si>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</si>
  <si>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</si>
  <si>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</si>
  <si>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</si>
  <si>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</si>
  <si>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</si>
  <si>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</si>
  <si>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</si>
  <si>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</si>
  <si>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</si>
  <si>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</si>
  <si>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</si>
  <si>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</si>
  <si>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</si>
  <si>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</si>
  <si>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</si>
  <si>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</si>
  <si>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</si>
  <si>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</si>
  <si>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</si>
  <si>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</si>
  <si>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</si>
  <si>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</si>
  <si>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</si>
  <si>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</si>
  <si>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</si>
  <si>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</si>
  <si>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</si>
  <si>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</si>
  <si>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</si>
  <si>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</si>
  <si>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</si>
  <si>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</si>
  <si>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</si>
  <si>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</si>
  <si>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</si>
  <si>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</si>
  <si>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</si>
  <si>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</si>
  <si>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</si>
  <si>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</si>
  <si>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</si>
  <si>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</si>
  <si>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</si>
  <si>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</si>
  <si>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</si>
  <si>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</si>
  <si>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</si>
  <si>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</si>
  <si>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</si>
  <si>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</si>
  <si>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</si>
  <si>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</si>
  <si>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</si>
  <si>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</si>
  <si>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</si>
  <si>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</si>
  <si>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</si>
  <si>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</si>
  <si>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</si>
  <si>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</si>
  <si>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</si>
  <si>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</si>
  <si>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</si>
  <si>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</si>
  <si>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</si>
  <si>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</si>
  <si>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</si>
  <si>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</si>
  <si>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</si>
  <si>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</si>
  <si>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</si>
  <si>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NOV 18-2011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</si>
  <si>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</si>
  <si>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</si>
  <si>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</si>
  <si>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</si>
  <si>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</si>
  <si>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</si>
  <si>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</si>
  <si>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</si>
  <si>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</si>
  <si>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</si>
  <si>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</si>
  <si>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</si>
  <si>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</si>
  <si>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</si>
  <si>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</si>
  <si>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</si>
  <si>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</si>
  <si>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</si>
  <si>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</si>
  <si>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</si>
  <si>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</si>
  <si>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</si>
  <si>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</si>
  <si>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</si>
  <si>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</si>
  <si>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</si>
  <si>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</si>
  <si>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</si>
  <si>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</si>
  <si>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</si>
  <si>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</si>
  <si>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</si>
  <si>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</si>
  <si>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</si>
  <si>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</si>
  <si>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</si>
  <si>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</si>
  <si>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</si>
  <si>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</si>
  <si>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</si>
  <si>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</si>
  <si>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</si>
  <si>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</si>
  <si>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</si>
  <si>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</si>
  <si>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</si>
  <si>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</si>
  <si>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</si>
  <si>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</si>
  <si>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</si>
  <si>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</si>
  <si>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</si>
  <si>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</si>
  <si>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</si>
  <si>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</si>
  <si>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</si>
  <si>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</si>
  <si>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 xml:space="preserve"> MAR-2035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</si>
  <si>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</si>
  <si>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</si>
  <si>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</si>
  <si>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</si>
  <si>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</si>
  <si>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</si>
  <si>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</si>
  <si>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</si>
  <si>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</si>
  <si>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</si>
  <si>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</si>
  <si>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</si>
  <si>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</si>
  <si>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</si>
  <si>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</si>
  <si>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</si>
  <si>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</si>
  <si>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</si>
  <si>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</si>
  <si>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</si>
  <si>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</si>
  <si>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</si>
  <si>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</si>
  <si>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</si>
  <si>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</si>
  <si>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</si>
  <si>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</si>
  <si>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</si>
  <si>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</si>
  <si>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</si>
  <si>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</si>
  <si>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</si>
  <si>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</si>
  <si>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</si>
  <si>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</si>
  <si>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</si>
  <si>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</si>
  <si>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</si>
  <si>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</si>
  <si>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</si>
  <si>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</si>
  <si>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</si>
  <si>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</si>
  <si>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</si>
  <si>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</si>
  <si>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</si>
  <si>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</si>
  <si>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</si>
  <si>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</si>
  <si>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</si>
  <si>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</si>
  <si>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</si>
  <si>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</si>
  <si>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</si>
  <si>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</si>
  <si>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</si>
  <si>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</si>
  <si>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</si>
  <si>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</si>
  <si>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</si>
  <si>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</si>
  <si>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</si>
  <si>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</si>
  <si>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</si>
  <si>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</si>
  <si>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</si>
  <si>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</si>
  <si>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</si>
  <si>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</si>
  <si>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</si>
  <si>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</si>
  <si>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</si>
  <si>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</si>
  <si>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</si>
  <si>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</si>
  <si>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</si>
  <si>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</si>
  <si>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</si>
  <si>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</si>
  <si>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</si>
  <si>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</si>
  <si>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</si>
  <si>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</si>
  <si>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</si>
  <si>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</si>
  <si>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</si>
  <si>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</si>
  <si>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</si>
  <si>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</si>
  <si>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</si>
  <si>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</si>
  <si>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</si>
  <si>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</si>
  <si>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</si>
  <si>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</si>
  <si>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</si>
  <si>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</si>
  <si>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</si>
  <si>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</si>
  <si>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</si>
  <si>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</si>
  <si>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</si>
  <si>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</si>
  <si>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</si>
  <si>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</si>
  <si>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</si>
  <si>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</si>
  <si>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</si>
  <si>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</si>
  <si>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</si>
  <si>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</si>
  <si>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</si>
  <si>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</si>
  <si>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</si>
  <si>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</si>
  <si>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</si>
  <si>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</si>
  <si>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</si>
  <si>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</si>
  <si>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</si>
  <si>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</si>
  <si>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</si>
  <si>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</si>
  <si>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</si>
  <si>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</si>
  <si>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</si>
  <si>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</si>
  <si>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</si>
  <si>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</si>
  <si>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</si>
  <si>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</si>
  <si>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</si>
  <si>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</si>
  <si>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</si>
  <si>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</si>
  <si>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</si>
  <si>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</si>
  <si>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</si>
  <si>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</si>
  <si>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</si>
  <si>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</si>
  <si>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</si>
  <si>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</si>
  <si>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</si>
  <si>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</si>
  <si>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</si>
  <si>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</si>
  <si>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</si>
  <si>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</si>
  <si>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</si>
  <si>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</si>
  <si>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</si>
  <si>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</si>
  <si>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</si>
  <si>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</si>
  <si>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</si>
  <si>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</si>
  <si>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</si>
  <si>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</si>
  <si>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</si>
  <si>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</si>
  <si>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</si>
  <si>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</si>
  <si>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</si>
  <si>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</si>
  <si>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</si>
  <si>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</si>
  <si>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</si>
  <si>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</si>
  <si>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</si>
  <si>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</si>
  <si>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</si>
  <si>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</si>
  <si>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</si>
  <si>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</si>
  <si>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</si>
  <si>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</si>
  <si>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</si>
  <si>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</si>
  <si>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</si>
  <si>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</si>
  <si>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</si>
  <si>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</si>
  <si>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</si>
  <si>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</si>
  <si>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</si>
  <si>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</si>
  <si>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</si>
  <si>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</si>
  <si>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</si>
  <si>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</si>
  <si>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</si>
  <si>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</si>
  <si>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</si>
  <si>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</si>
  <si>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</si>
  <si>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</si>
  <si>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</si>
  <si>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</si>
  <si>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</si>
  <si>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</si>
  <si>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</si>
  <si>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</si>
  <si>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</si>
  <si>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</si>
  <si>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</si>
  <si>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</si>
  <si>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</si>
  <si>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</si>
  <si>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</si>
  <si>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</si>
  <si>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</si>
  <si>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</si>
  <si>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</si>
  <si>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</si>
  <si>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</si>
  <si>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</si>
  <si>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</si>
  <si>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</si>
  <si>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</si>
  <si>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</si>
  <si>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</si>
  <si>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</si>
  <si>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</si>
  <si>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</si>
  <si>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</si>
  <si>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</si>
  <si>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</si>
  <si>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</si>
  <si>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</si>
  <si>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</si>
  <si>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</si>
  <si>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</si>
  <si>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</si>
  <si>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</si>
  <si>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</si>
  <si>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</si>
  <si>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</si>
  <si>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</si>
  <si>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</si>
  <si>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</si>
  <si>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</si>
  <si>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</si>
  <si>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</si>
  <si>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</si>
  <si>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</si>
  <si>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</si>
  <si>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</si>
  <si>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</si>
  <si>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</si>
  <si>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</si>
  <si>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</si>
  <si>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</si>
  <si>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</si>
  <si>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</si>
  <si>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</si>
  <si>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</si>
  <si>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</si>
  <si>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</si>
  <si>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</si>
  <si>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</si>
  <si>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</si>
  <si>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</si>
  <si>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</si>
  <si>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</si>
  <si>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</si>
  <si>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</si>
  <si>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</si>
  <si>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</si>
  <si>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</si>
  <si>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</si>
  <si>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</si>
  <si>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</si>
  <si>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</si>
  <si>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</si>
  <si>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</si>
  <si>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</si>
  <si>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</si>
  <si>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</si>
  <si>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</si>
  <si>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</si>
  <si>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</si>
  <si>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</si>
  <si>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</si>
  <si>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</si>
  <si>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</si>
  <si>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</si>
  <si>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</si>
  <si>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</si>
  <si>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</si>
  <si>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</si>
  <si>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</si>
  <si>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</si>
  <si>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</si>
  <si>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</si>
  <si>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</si>
  <si>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</si>
  <si>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</si>
  <si>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</si>
  <si>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</si>
  <si>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</si>
  <si>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</si>
  <si>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</si>
  <si>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</si>
  <si>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</si>
  <si>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</si>
  <si>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</si>
  <si>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</si>
  <si>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</si>
  <si>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</si>
  <si>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</si>
  <si>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</si>
  <si>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</si>
  <si>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</si>
  <si>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</si>
  <si>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</si>
  <si>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</si>
  <si>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</si>
  <si>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</si>
  <si>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</si>
  <si>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</si>
  <si>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</si>
  <si>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</si>
  <si>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</si>
  <si>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</si>
  <si>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</si>
  <si>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</si>
  <si>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</si>
  <si>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</si>
  <si>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</si>
  <si>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</si>
  <si>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</si>
  <si>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</si>
  <si>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</si>
  <si>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</si>
  <si>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</si>
  <si>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</si>
  <si>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</si>
  <si>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</si>
  <si>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</si>
  <si>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</si>
  <si>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</si>
  <si>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</si>
  <si>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</si>
  <si>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</si>
  <si>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</si>
  <si>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</si>
  <si>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</si>
  <si>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</si>
  <si>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</si>
  <si>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</si>
  <si>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</si>
  <si>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</si>
  <si>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</si>
  <si>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</si>
  <si>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</si>
  <si>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</si>
  <si>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</si>
  <si>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</si>
  <si>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</si>
  <si>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</si>
  <si>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</si>
  <si>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</si>
  <si>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</si>
  <si>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</si>
  <si>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</si>
  <si>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</si>
  <si>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</si>
  <si>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</si>
  <si>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</si>
  <si>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</si>
  <si>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</si>
  <si>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</si>
  <si>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</si>
  <si>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</si>
  <si>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</si>
  <si>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</si>
  <si>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</si>
  <si>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</si>
  <si>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</si>
  <si>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</si>
  <si>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</si>
  <si>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</si>
  <si>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</si>
  <si>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</si>
  <si>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</si>
  <si>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</si>
  <si>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</si>
  <si>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</si>
  <si>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</si>
  <si>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</si>
  <si>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</si>
  <si>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</si>
  <si>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</si>
  <si>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</si>
  <si>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</si>
  <si>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</si>
  <si>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</si>
  <si>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</si>
  <si>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</si>
  <si>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</si>
  <si>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</si>
  <si>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</si>
  <si>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</si>
  <si>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</si>
  <si>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</si>
  <si>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</si>
  <si>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</si>
  <si>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</si>
  <si>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</si>
  <si>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</si>
  <si>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</si>
  <si>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</si>
  <si>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</si>
  <si>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</si>
  <si>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</si>
  <si>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</si>
  <si>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</si>
  <si>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</si>
  <si>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</si>
  <si>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</si>
  <si>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 MAR-2030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</si>
  <si>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</si>
  <si>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</si>
  <si>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</si>
  <si>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</si>
  <si>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</si>
  <si>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</si>
  <si>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</si>
  <si>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</si>
  <si>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</si>
  <si>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</si>
  <si>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</si>
  <si>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</si>
  <si>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</si>
  <si>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</si>
  <si>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</si>
  <si>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</si>
  <si>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</si>
  <si>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</si>
  <si>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</si>
  <si>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</si>
  <si>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</si>
  <si>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</si>
  <si>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</si>
  <si>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</si>
  <si>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</si>
  <si>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</si>
  <si>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</si>
  <si>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</si>
  <si>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</si>
  <si>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</si>
  <si>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</si>
  <si>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</si>
  <si>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</si>
  <si>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</si>
  <si>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</si>
  <si>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</si>
  <si>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</si>
  <si>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</si>
  <si>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</si>
  <si>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</si>
  <si>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</si>
  <si>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</si>
  <si>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</si>
  <si>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</si>
  <si>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</si>
  <si>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</si>
  <si>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</si>
  <si>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</si>
  <si>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</si>
  <si>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</si>
  <si>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</si>
  <si>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</si>
  <si>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</si>
  <si>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</si>
  <si>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</si>
  <si>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</si>
  <si>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</si>
  <si>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</si>
  <si>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</si>
  <si>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</si>
  <si>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</si>
  <si>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</si>
  <si>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</si>
  <si>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</si>
  <si>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</si>
  <si>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</si>
  <si>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</si>
  <si>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</si>
  <si>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</si>
  <si>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</si>
  <si>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</si>
  <si>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</si>
  <si>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</si>
  <si>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</si>
  <si>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</si>
  <si>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</si>
  <si>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</si>
  <si>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</si>
  <si>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</si>
  <si>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</si>
  <si>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</si>
  <si>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</si>
  <si>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</si>
  <si>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</si>
  <si>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</si>
  <si>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</si>
  <si>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</si>
  <si>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Conora</t>
  </si>
  <si>
    <t>A14-0616037</t>
  </si>
  <si>
    <t>023/2016</t>
  </si>
  <si>
    <t>ABR-28-2016</t>
  </si>
  <si>
    <t xml:space="preserve">Ixtlahuacan de los membrillos </t>
  </si>
  <si>
    <t>JUN 20-2016</t>
  </si>
  <si>
    <t>En registro</t>
  </si>
  <si>
    <t>026/2016</t>
  </si>
  <si>
    <t>MAY-12-2016</t>
  </si>
  <si>
    <t>Valle de Juarez</t>
  </si>
  <si>
    <t>025/2016</t>
  </si>
  <si>
    <t>MAY-31-2016</t>
  </si>
  <si>
    <t xml:space="preserve">La Manzanilla de la Paz 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</si>
  <si>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</si>
  <si>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</si>
  <si>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</si>
  <si>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</si>
  <si>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</si>
  <si>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</si>
  <si>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</si>
  <si>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</si>
  <si>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</si>
  <si>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</si>
  <si>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 xml:space="preserve">Tonala </t>
  </si>
  <si>
    <t>JUN 16-2016</t>
  </si>
  <si>
    <t>A14-0716041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</si>
  <si>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</si>
  <si>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</si>
  <si>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</si>
  <si>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</si>
  <si>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</si>
  <si>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</si>
  <si>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</si>
  <si>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</si>
  <si>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</si>
  <si>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</si>
  <si>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</si>
  <si>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</si>
  <si>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</si>
  <si>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</si>
  <si>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</si>
  <si>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 xml:space="preserve">San Juanito de Escobedo </t>
  </si>
  <si>
    <t>A14-0816062</t>
  </si>
  <si>
    <t>055/2016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</si>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</sst>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2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3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3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3" fontId="7" fillId="2" borderId="0" xfId="2" applyNumberFormat="1" applyFont="1" applyFill="1" applyBorder="1" applyAlignment="1">
      <alignment horizontal="center" vertical="center"/>
    </xf>
    <xf numFmtId="3" fontId="11" fillId="2" borderId="0" xfId="1" applyNumberFormat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3" fontId="7" fillId="2" borderId="0" xfId="2" applyNumberFormat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vertical="center"/>
    </xf>
    <xf numFmtId="3" fontId="3" fillId="4" borderId="0" xfId="2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left" vertical="center"/>
    </xf>
    <xf numFmtId="3" fontId="3" fillId="6" borderId="0" xfId="1" applyNumberFormat="1" applyFont="1" applyFill="1" applyBorder="1" applyAlignment="1">
      <alignment horizontal="right" vertical="center"/>
    </xf>
    <xf numFmtId="3" fontId="3" fillId="5" borderId="0" xfId="2" applyNumberFormat="1" applyFont="1" applyFill="1" applyBorder="1" applyAlignment="1">
      <alignment horizontal="right" vertical="center"/>
    </xf>
    <xf numFmtId="3" fontId="3" fillId="5" borderId="0" xfId="4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3" fontId="2" fillId="2" borderId="0" xfId="1" applyNumberFormat="1" applyFont="1" applyFill="1" applyAlignment="1">
      <alignment horizontal="right" vertical="center"/>
    </xf>
    <xf numFmtId="0" fontId="12" fillId="7" borderId="0" xfId="1" applyFont="1" applyFill="1" applyBorder="1" applyAlignment="1">
      <alignment horizontal="left" vertical="center"/>
    </xf>
    <xf numFmtId="3" fontId="13" fillId="7" borderId="0" xfId="2" applyNumberFormat="1" applyFont="1" applyFill="1" applyBorder="1" applyAlignment="1">
      <alignment horizontal="right" vertical="center"/>
    </xf>
    <xf numFmtId="0" fontId="14" fillId="8" borderId="0" xfId="1" quotePrefix="1" applyFont="1" applyFill="1" applyBorder="1" applyAlignment="1">
      <alignment horizontal="left" vertical="center"/>
    </xf>
    <xf numFmtId="0" fontId="15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6" fillId="5" borderId="0" xfId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center" vertical="center" wrapText="1"/>
    </xf>
    <xf numFmtId="0" fontId="16" fillId="5" borderId="0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/>
    <xf numFmtId="0" fontId="20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1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4" fontId="4" fillId="0" borderId="0" xfId="1" applyNumberFormat="1" applyFont="1" applyFill="1" applyBorder="1" applyAlignment="1">
      <alignment horizontal="right" vertical="center"/>
    </xf>
    <xf numFmtId="14" fontId="4" fillId="2" borderId="0" xfId="1" applyNumberFormat="1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2" fillId="5" borderId="0" xfId="1" applyFont="1" applyFill="1" applyBorder="1" applyAlignment="1">
      <alignment vertical="center"/>
    </xf>
    <xf numFmtId="3" fontId="22" fillId="5" borderId="0" xfId="1" applyNumberFormat="1" applyFont="1" applyFill="1" applyBorder="1" applyAlignment="1">
      <alignment vertical="center"/>
    </xf>
    <xf numFmtId="0" fontId="23" fillId="5" borderId="0" xfId="1" applyFont="1" applyFill="1" applyBorder="1" applyAlignment="1">
      <alignment vertical="center"/>
    </xf>
    <xf numFmtId="0" fontId="24" fillId="2" borderId="0" xfId="1" applyFont="1" applyFill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3" fontId="26" fillId="2" borderId="0" xfId="1" applyNumberFormat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4" fontId="22" fillId="5" borderId="0" xfId="1" applyNumberFormat="1" applyFont="1" applyFill="1" applyBorder="1" applyAlignment="1">
      <alignment vertical="center"/>
    </xf>
    <xf numFmtId="0" fontId="24" fillId="2" borderId="0" xfId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0" fillId="10" borderId="0" xfId="1" applyFont="1" applyFill="1" applyBorder="1" applyAlignment="1">
      <alignment vertical="center"/>
    </xf>
    <xf numFmtId="0" fontId="28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164" fontId="3" fillId="10" borderId="0" xfId="1" applyNumberFormat="1" applyFont="1" applyFill="1" applyBorder="1" applyAlignment="1">
      <alignment vertical="center"/>
    </xf>
    <xf numFmtId="3" fontId="28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9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0" fillId="2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vertical="center"/>
    </xf>
    <xf numFmtId="3" fontId="29" fillId="2" borderId="0" xfId="1" applyNumberFormat="1" applyFont="1" applyFill="1" applyBorder="1" applyAlignment="1">
      <alignment vertical="center"/>
    </xf>
    <xf numFmtId="4" fontId="32" fillId="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vertical="center"/>
    </xf>
    <xf numFmtId="3" fontId="29" fillId="2" borderId="0" xfId="1" applyNumberFormat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0" fontId="29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left" vertical="center"/>
    </xf>
    <xf numFmtId="0" fontId="36" fillId="2" borderId="0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vertical="center"/>
    </xf>
    <xf numFmtId="3" fontId="37" fillId="2" borderId="0" xfId="1" applyNumberFormat="1" applyFont="1" applyFill="1" applyBorder="1" applyAlignment="1">
      <alignment vertical="center"/>
    </xf>
    <xf numFmtId="10" fontId="36" fillId="2" borderId="0" xfId="1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 applyAlignment="1">
      <alignment horizontal="center" vertical="center"/>
    </xf>
    <xf numFmtId="17" fontId="36" fillId="2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2" fillId="4" borderId="0" xfId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0" fontId="38" fillId="2" borderId="0" xfId="1" applyFont="1" applyFill="1"/>
    <xf numFmtId="3" fontId="25" fillId="2" borderId="0" xfId="1" applyNumberFormat="1" applyFont="1" applyFill="1" applyBorder="1" applyAlignment="1">
      <alignment vertical="center"/>
    </xf>
    <xf numFmtId="10" fontId="24" fillId="2" borderId="0" xfId="1" applyNumberFormat="1" applyFont="1" applyFill="1" applyBorder="1" applyAlignment="1">
      <alignment horizontal="center" vertical="center"/>
    </xf>
    <xf numFmtId="4" fontId="22" fillId="4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39" fillId="2" borderId="0" xfId="1" applyFont="1" applyFill="1" applyAlignment="1">
      <alignment vertical="center"/>
    </xf>
    <xf numFmtId="3" fontId="39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2" fillId="11" borderId="0" xfId="1" applyFont="1" applyFill="1" applyBorder="1" applyAlignment="1">
      <alignment horizontal="left" vertical="center"/>
    </xf>
    <xf numFmtId="0" fontId="40" fillId="11" borderId="0" xfId="1" applyFont="1" applyFill="1" applyBorder="1" applyAlignment="1">
      <alignment vertical="center"/>
    </xf>
    <xf numFmtId="0" fontId="22" fillId="11" borderId="0" xfId="1" applyFont="1" applyFill="1" applyBorder="1" applyAlignment="1">
      <alignment vertical="center"/>
    </xf>
    <xf numFmtId="4" fontId="22" fillId="11" borderId="0" xfId="1" applyNumberFormat="1" applyFont="1" applyFill="1" applyBorder="1" applyAlignment="1">
      <alignment vertical="center"/>
    </xf>
    <xf numFmtId="3" fontId="22" fillId="11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1" fillId="2" borderId="0" xfId="1" applyFont="1" applyFill="1" applyAlignment="1">
      <alignment horizontal="center" vertical="center"/>
    </xf>
    <xf numFmtId="3" fontId="24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vertical="center"/>
    </xf>
    <xf numFmtId="3" fontId="15" fillId="2" borderId="0" xfId="1" applyNumberFormat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17" fontId="15" fillId="2" borderId="0" xfId="1" quotePrefix="1" applyNumberFormat="1" applyFont="1" applyFill="1" applyBorder="1" applyAlignment="1">
      <alignment horizontal="center" vertical="center"/>
    </xf>
    <xf numFmtId="0" fontId="27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horizontal="center" vertical="center"/>
    </xf>
    <xf numFmtId="17" fontId="24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0" fillId="2" borderId="0" xfId="1" applyFont="1" applyFill="1" applyAlignment="1">
      <alignment horizontal="left" vertical="center"/>
    </xf>
    <xf numFmtId="0" fontId="40" fillId="2" borderId="0" xfId="1" applyFont="1" applyFill="1" applyAlignment="1">
      <alignment vertical="center"/>
    </xf>
    <xf numFmtId="3" fontId="40" fillId="2" borderId="0" xfId="1" applyNumberFormat="1" applyFont="1" applyFill="1" applyAlignment="1">
      <alignment vertical="center"/>
    </xf>
    <xf numFmtId="0" fontId="24" fillId="2" borderId="0" xfId="1" applyFont="1" applyFill="1" applyAlignment="1">
      <alignment horizontal="left" vertical="center"/>
    </xf>
    <xf numFmtId="0" fontId="42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3" fillId="2" borderId="0" xfId="1" applyFont="1" applyFill="1"/>
    <xf numFmtId="3" fontId="2" fillId="2" borderId="0" xfId="1" applyNumberFormat="1" applyFont="1" applyFill="1" applyAlignment="1">
      <alignment vertical="center"/>
    </xf>
    <xf numFmtId="0" fontId="14" fillId="2" borderId="0" xfId="1" quotePrefix="1" applyFont="1" applyFill="1" applyBorder="1" applyAlignment="1">
      <alignment horizontal="center" vertical="center"/>
    </xf>
    <xf numFmtId="0" fontId="14" fillId="2" borderId="0" xfId="1" quotePrefix="1" applyFont="1" applyFill="1" applyBorder="1" applyAlignment="1">
      <alignment horizontal="left" vertical="center"/>
    </xf>
    <xf numFmtId="0" fontId="44" fillId="2" borderId="0" xfId="1" applyFont="1" applyFill="1" applyBorder="1" applyAlignment="1">
      <alignment horizontal="center" vertical="center"/>
    </xf>
    <xf numFmtId="0" fontId="44" fillId="2" borderId="0" xfId="1" applyFont="1" applyFill="1" applyBorder="1" applyAlignment="1">
      <alignment horizontal="center" vertical="center" wrapText="1"/>
    </xf>
    <xf numFmtId="0" fontId="27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4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left" vertical="center"/>
    </xf>
    <xf numFmtId="0" fontId="23" fillId="2" borderId="0" xfId="1" applyFont="1" applyFill="1" applyBorder="1" applyAlignment="1">
      <alignment vertical="center"/>
    </xf>
    <xf numFmtId="4" fontId="23" fillId="2" borderId="0" xfId="1" applyNumberFormat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4" fontId="19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4" fontId="4" fillId="0" borderId="0" xfId="1" applyNumberFormat="1" applyFont="1" applyFill="1" applyBorder="1" applyAlignment="1">
      <alignment vertical="center"/>
    </xf>
    <xf numFmtId="0" fontId="19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2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2" fillId="4" borderId="1" xfId="1" applyFont="1" applyFill="1" applyBorder="1" applyAlignment="1">
      <alignment vertical="center"/>
    </xf>
    <xf numFmtId="4" fontId="22" fillId="4" borderId="1" xfId="1" applyNumberFormat="1" applyFont="1" applyFill="1" applyBorder="1" applyAlignment="1">
      <alignment vertical="center"/>
    </xf>
    <xf numFmtId="0" fontId="22" fillId="4" borderId="2" xfId="1" applyFont="1" applyFill="1" applyBorder="1" applyAlignment="1">
      <alignment vertical="center"/>
    </xf>
    <xf numFmtId="0" fontId="22" fillId="4" borderId="3" xfId="1" applyFont="1" applyFill="1" applyBorder="1" applyAlignment="1">
      <alignment vertical="center"/>
    </xf>
    <xf numFmtId="0" fontId="22" fillId="4" borderId="4" xfId="1" applyFont="1" applyFill="1" applyBorder="1" applyAlignment="1">
      <alignment vertical="center"/>
    </xf>
    <xf numFmtId="0" fontId="25" fillId="2" borderId="0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2" borderId="0" xfId="1" applyFont="1" applyFill="1" applyAlignment="1">
      <alignment horizontal="center"/>
    </xf>
    <xf numFmtId="4" fontId="4" fillId="2" borderId="0" xfId="1" applyNumberFormat="1" applyFont="1" applyFill="1" applyAlignment="1">
      <alignment vertical="center"/>
    </xf>
    <xf numFmtId="0" fontId="36" fillId="2" borderId="0" xfId="1" applyFont="1" applyFill="1" applyAlignment="1">
      <alignment horizontal="center" vertical="center"/>
    </xf>
    <xf numFmtId="10" fontId="4" fillId="2" borderId="0" xfId="5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6" fillId="2" borderId="0" xfId="1" applyFont="1" applyFill="1" applyAlignment="1">
      <alignment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6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6" fillId="2" borderId="0" xfId="2" applyNumberFormat="1" applyFont="1" applyFill="1" applyBorder="1" applyAlignment="1">
      <alignment vertical="center"/>
    </xf>
    <xf numFmtId="3" fontId="37" fillId="2" borderId="0" xfId="2" applyNumberFormat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3" fontId="20" fillId="2" borderId="0" xfId="1" applyNumberFormat="1" applyFont="1" applyFill="1" applyBorder="1" applyAlignment="1">
      <alignment vertical="center"/>
    </xf>
    <xf numFmtId="0" fontId="45" fillId="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horizontal="left" vertical="center"/>
    </xf>
    <xf numFmtId="0" fontId="46" fillId="1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vertical="center"/>
    </xf>
    <xf numFmtId="4" fontId="13" fillId="12" borderId="0" xfId="1" applyNumberFormat="1" applyFont="1" applyFill="1" applyBorder="1" applyAlignment="1">
      <alignment vertical="center"/>
    </xf>
    <xf numFmtId="3" fontId="13" fillId="12" borderId="0" xfId="1" applyNumberFormat="1" applyFont="1" applyFill="1" applyBorder="1" applyAlignment="1">
      <alignment vertical="center"/>
    </xf>
    <xf numFmtId="0" fontId="47" fillId="2" borderId="0" xfId="1" applyFont="1" applyFill="1"/>
  </cellXfs>
  <cellStyles count="6">
    <cellStyle name="Millares 2" xfId="2"/>
    <cellStyle name="Millares 3" xfId="3"/>
    <cellStyle name="Millares_DERESU" xfId="4"/>
    <cellStyle name="Normal" xfId="0" builtinId="0"/>
    <cellStyle name="Normal 2" xfId="1"/>
    <cellStyle name="Porcentual 2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 rot="16200000">
          <a:off x="10755757" y="-7424275"/>
          <a:ext cx="703512" cy="164982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 txBox="1"/>
      </xdr:nvSpPr>
      <xdr:spPr>
        <a:xfrm>
          <a:off x="7791016" y="538843"/>
          <a:ext cx="79724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1227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95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91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714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76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38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159364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3562350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2"/>
          <a:ext cx="3550444" cy="49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104776</xdr:colOff>
      <xdr:row>3</xdr:row>
      <xdr:rowOff>180974</xdr:rowOff>
    </xdr:from>
    <xdr:to>
      <xdr:col>3</xdr:col>
      <xdr:colOff>1066800</xdr:colOff>
      <xdr:row>7</xdr:row>
      <xdr:rowOff>95249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949576" y="536574"/>
          <a:ext cx="962024" cy="587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5"/>
  <sheetViews>
    <sheetView tabSelected="1" topLeftCell="E1" workbookViewId="0">
      <selection activeCell="K22" sqref="K22"/>
    </sheetView>
  </sheetViews>
  <sheetFormatPr baseColWidth="10" defaultRowHeight="13" x14ac:dyDescent="0"/>
  <cols>
    <col min="1" max="1" width="1.1640625" style="1" customWidth="1"/>
    <col min="2" max="2" width="4.5" style="39" customWidth="1"/>
    <col min="3" max="3" width="31.6640625" style="1" customWidth="1"/>
    <col min="4" max="4" width="61.5" style="1" customWidth="1"/>
    <col min="5" max="5" width="15.6640625" style="1" customWidth="1"/>
    <col min="6" max="6" width="37.1640625" style="1" customWidth="1"/>
    <col min="7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G71</f>
        <v>17665822442.906479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17665822442.906479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26.25" customHeight="1">
      <c r="B19" s="1"/>
      <c r="D19" s="24" t="s">
        <v>11</v>
      </c>
      <c r="E19" s="25"/>
      <c r="F19" s="26">
        <v>500000000</v>
      </c>
      <c r="G19" s="26">
        <v>500000000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26.25" customHeight="1">
      <c r="B20" s="1"/>
      <c r="D20" s="13" t="s">
        <v>12</v>
      </c>
      <c r="E20" s="13"/>
      <c r="F20" s="13"/>
      <c r="G20" s="13"/>
      <c r="H20" s="13"/>
      <c r="I20" s="13"/>
      <c r="J20" s="13"/>
      <c r="K20" s="13"/>
      <c r="L20" s="2"/>
      <c r="N20" s="6"/>
      <c r="O20" s="7"/>
      <c r="P20" s="7"/>
      <c r="Q20" s="2"/>
      <c r="R20" s="18"/>
    </row>
    <row r="21" spans="2:19" ht="26.25" customHeight="1">
      <c r="B21" s="1"/>
      <c r="D21" s="29" t="s">
        <v>13</v>
      </c>
      <c r="E21" s="29"/>
      <c r="F21" s="29"/>
      <c r="G21" s="29"/>
      <c r="H21" s="29"/>
      <c r="I21" s="29"/>
      <c r="J21" s="29"/>
      <c r="K21" s="30">
        <f>G95+G102</f>
        <v>2032400390.1985726</v>
      </c>
      <c r="L21" s="2"/>
      <c r="N21" s="6"/>
      <c r="O21" s="7"/>
      <c r="P21" s="7"/>
      <c r="Q21" s="2"/>
      <c r="R21" s="18"/>
    </row>
    <row r="22" spans="2:19" ht="26.25" customHeight="1">
      <c r="B22" s="1"/>
      <c r="D22" s="29" t="s">
        <v>14</v>
      </c>
      <c r="E22" s="29"/>
      <c r="F22" s="29"/>
      <c r="G22" s="29"/>
      <c r="H22" s="29"/>
      <c r="I22" s="29"/>
      <c r="J22" s="29"/>
      <c r="K22" s="30">
        <f>G103+G104+G105+0.15</f>
        <v>44324813.509999998</v>
      </c>
      <c r="N22" s="31"/>
      <c r="O22" s="17"/>
      <c r="P22" s="17"/>
      <c r="Q22" s="18"/>
      <c r="R22" s="18"/>
      <c r="S22" s="18"/>
    </row>
    <row r="23" spans="2:19" ht="26.25" customHeight="1">
      <c r="B23" s="1"/>
      <c r="C23" s="2"/>
      <c r="D23" s="29" t="s">
        <v>15</v>
      </c>
      <c r="E23" s="29"/>
      <c r="F23" s="29"/>
      <c r="G23" s="29"/>
      <c r="H23" s="29"/>
      <c r="I23" s="29"/>
      <c r="J23" s="29"/>
      <c r="K23" s="30">
        <f>G96</f>
        <v>64320000</v>
      </c>
      <c r="N23" s="31"/>
      <c r="O23" s="17"/>
      <c r="P23" s="17"/>
      <c r="Q23" s="18"/>
      <c r="R23" s="18"/>
      <c r="S23" s="18"/>
    </row>
    <row r="24" spans="2:19" ht="26.25" customHeight="1">
      <c r="B24" s="1"/>
      <c r="D24" s="29" t="s">
        <v>16</v>
      </c>
      <c r="E24" s="29"/>
      <c r="F24" s="29"/>
      <c r="G24" s="29"/>
      <c r="H24" s="29"/>
      <c r="I24" s="29"/>
      <c r="J24" s="29"/>
      <c r="K24" s="30">
        <f>SUM(G121:G123)+G115</f>
        <v>23243551.250000007</v>
      </c>
      <c r="N24" s="6"/>
      <c r="O24" s="7"/>
      <c r="P24" s="7"/>
      <c r="Q24" s="2"/>
      <c r="R24" s="18"/>
    </row>
    <row r="25" spans="2:19" ht="26.25" customHeight="1">
      <c r="B25" s="1"/>
      <c r="D25" s="13" t="s">
        <v>17</v>
      </c>
      <c r="E25" s="13"/>
      <c r="F25" s="13"/>
      <c r="G25" s="13"/>
      <c r="H25" s="13"/>
      <c r="I25" s="13"/>
      <c r="J25" s="13"/>
      <c r="K25" s="32">
        <f>SUM(K21:K24)</f>
        <v>2164288754.9585729</v>
      </c>
      <c r="N25" s="6"/>
      <c r="O25" s="7"/>
      <c r="P25" s="7"/>
      <c r="Q25" s="2"/>
      <c r="R25" s="18"/>
    </row>
    <row r="26" spans="2:19" ht="3" customHeight="1">
      <c r="B26" s="1"/>
      <c r="D26" s="33"/>
      <c r="E26" s="33"/>
      <c r="F26" s="33"/>
      <c r="G26" s="33"/>
      <c r="H26" s="33"/>
      <c r="I26" s="33"/>
      <c r="J26" s="33"/>
      <c r="K26" s="34"/>
    </row>
    <row r="27" spans="2:19" ht="26.25" customHeight="1">
      <c r="B27" s="1"/>
      <c r="D27" s="35" t="s">
        <v>18</v>
      </c>
      <c r="E27" s="35"/>
      <c r="F27" s="35"/>
      <c r="G27" s="35"/>
      <c r="H27" s="35"/>
      <c r="I27" s="35"/>
      <c r="J27" s="35"/>
      <c r="K27" s="36">
        <f>K13+K25</f>
        <v>19830111197.865051</v>
      </c>
    </row>
    <row r="28" spans="2:19" ht="3" customHeight="1">
      <c r="B28" s="1"/>
      <c r="D28" s="33"/>
      <c r="E28" s="33"/>
      <c r="F28" s="33"/>
      <c r="G28" s="33"/>
      <c r="H28" s="33"/>
      <c r="I28" s="33"/>
      <c r="J28" s="33"/>
      <c r="K28" s="34"/>
    </row>
    <row r="29" spans="2:19" ht="26.25" customHeight="1">
      <c r="B29" s="1"/>
      <c r="D29" s="35" t="s">
        <v>19</v>
      </c>
      <c r="E29" s="35"/>
      <c r="F29" s="35"/>
      <c r="G29" s="35"/>
      <c r="H29" s="35"/>
      <c r="I29" s="35"/>
      <c r="J29" s="35"/>
      <c r="K29" s="37">
        <f>G330</f>
        <v>7087618349.7582092</v>
      </c>
      <c r="L29" s="2"/>
    </row>
    <row r="30" spans="2:19" ht="3" customHeight="1">
      <c r="B30" s="1"/>
      <c r="D30" s="33"/>
      <c r="E30" s="33"/>
      <c r="F30" s="33"/>
      <c r="G30" s="33"/>
      <c r="H30" s="33"/>
      <c r="I30" s="33"/>
      <c r="J30" s="33"/>
      <c r="K30" s="34"/>
    </row>
    <row r="31" spans="2:19" ht="26.25" customHeight="1">
      <c r="B31" s="1"/>
      <c r="D31" s="35" t="s">
        <v>20</v>
      </c>
      <c r="E31" s="35"/>
      <c r="F31" s="35"/>
      <c r="G31" s="35"/>
      <c r="H31" s="35"/>
      <c r="I31" s="35"/>
      <c r="J31" s="35"/>
      <c r="K31" s="38">
        <f>G354</f>
        <v>3956577.3600000017</v>
      </c>
      <c r="L31" s="2"/>
    </row>
    <row r="32" spans="2:19" ht="3" customHeight="1">
      <c r="D32" s="40"/>
      <c r="E32" s="40"/>
      <c r="F32" s="40"/>
      <c r="G32" s="40"/>
      <c r="H32" s="40"/>
      <c r="I32" s="40"/>
      <c r="J32" s="40"/>
      <c r="K32" s="41"/>
    </row>
    <row r="33" spans="1:14" ht="26.25" customHeight="1">
      <c r="D33" s="42" t="s">
        <v>21</v>
      </c>
      <c r="E33" s="42"/>
      <c r="F33" s="42"/>
      <c r="G33" s="42"/>
      <c r="H33" s="42"/>
      <c r="I33" s="42"/>
      <c r="J33" s="42"/>
      <c r="K33" s="43">
        <f>K31+K29+K27</f>
        <v>26921686124.983261</v>
      </c>
      <c r="L33" s="2"/>
    </row>
    <row r="34" spans="1:14" ht="3" customHeight="1"/>
    <row r="35" spans="1:14" ht="30" customHeight="1">
      <c r="B35" s="44" t="s">
        <v>22</v>
      </c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4" ht="3" customHeight="1"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</row>
    <row r="37" spans="1:14" ht="27" customHeight="1">
      <c r="B37" s="47" t="s">
        <v>23</v>
      </c>
      <c r="C37" s="47"/>
      <c r="D37" s="48" t="s">
        <v>24</v>
      </c>
      <c r="E37" s="48" t="s">
        <v>25</v>
      </c>
      <c r="F37" s="48" t="s">
        <v>26</v>
      </c>
      <c r="G37" s="49" t="s">
        <v>27</v>
      </c>
      <c r="H37" s="48" t="s">
        <v>28</v>
      </c>
      <c r="I37" s="48" t="s">
        <v>29</v>
      </c>
      <c r="J37" s="48" t="s">
        <v>30</v>
      </c>
      <c r="K37" s="48" t="s">
        <v>31</v>
      </c>
      <c r="L37" s="48" t="s">
        <v>32</v>
      </c>
      <c r="M37" s="48" t="s">
        <v>33</v>
      </c>
    </row>
    <row r="38" spans="1:14" ht="27" customHeight="1">
      <c r="B38" s="47"/>
      <c r="C38" s="47"/>
      <c r="D38" s="48"/>
      <c r="E38" s="48"/>
      <c r="F38" s="48"/>
      <c r="G38" s="49" t="s">
        <v>34</v>
      </c>
      <c r="H38" s="48"/>
      <c r="I38" s="48"/>
      <c r="J38" s="48"/>
      <c r="K38" s="48"/>
      <c r="L38" s="48"/>
      <c r="M38" s="48"/>
    </row>
    <row r="39" spans="1:14" ht="3" customHeight="1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</row>
    <row r="40" spans="1:14" ht="30" customHeight="1">
      <c r="B40" s="51" t="s">
        <v>35</v>
      </c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</row>
    <row r="41" spans="1:14" ht="3" customHeight="1">
      <c r="B41" s="50"/>
      <c r="C41" s="52"/>
      <c r="D41" s="53"/>
      <c r="E41" s="50"/>
      <c r="F41" s="50"/>
      <c r="G41" s="50"/>
      <c r="H41" s="50"/>
      <c r="I41" s="50"/>
      <c r="J41" s="50"/>
      <c r="K41" s="50"/>
      <c r="L41" s="50"/>
      <c r="M41" s="50"/>
    </row>
    <row r="42" spans="1:14" ht="27" customHeight="1">
      <c r="A42" s="54"/>
      <c r="B42" s="55">
        <v>1</v>
      </c>
      <c r="C42" s="6" t="s">
        <v>36</v>
      </c>
      <c r="D42" s="56" t="s">
        <v>37</v>
      </c>
      <c r="E42" s="57" t="s">
        <v>38</v>
      </c>
      <c r="F42" s="7">
        <v>665000000</v>
      </c>
      <c r="G42" s="7">
        <v>476657383.82465583</v>
      </c>
      <c r="H42" s="57" t="s">
        <v>39</v>
      </c>
      <c r="I42" s="57" t="s">
        <v>40</v>
      </c>
      <c r="J42" s="57">
        <v>21849</v>
      </c>
      <c r="K42" s="57" t="s">
        <v>41</v>
      </c>
      <c r="L42" s="22">
        <v>240</v>
      </c>
      <c r="M42" s="58" t="s">
        <v>42</v>
      </c>
      <c r="N42" s="59"/>
    </row>
    <row r="43" spans="1:14" ht="27" customHeight="1">
      <c r="A43" s="54"/>
      <c r="B43" s="55">
        <f>B42+1</f>
        <v>2</v>
      </c>
      <c r="C43" s="6" t="s">
        <v>43</v>
      </c>
      <c r="D43" s="56" t="s">
        <v>44</v>
      </c>
      <c r="E43" s="57" t="s">
        <v>45</v>
      </c>
      <c r="F43" s="7">
        <v>632300000</v>
      </c>
      <c r="G43" s="7">
        <v>479984104.05422229</v>
      </c>
      <c r="H43" s="57" t="s">
        <v>46</v>
      </c>
      <c r="I43" s="57" t="s">
        <v>47</v>
      </c>
      <c r="J43" s="57">
        <v>21849</v>
      </c>
      <c r="K43" s="60" t="s">
        <v>48</v>
      </c>
      <c r="L43" s="22">
        <v>239</v>
      </c>
      <c r="M43" s="58" t="s">
        <v>49</v>
      </c>
      <c r="N43" s="59"/>
    </row>
    <row r="44" spans="1:14" ht="27" customHeight="1">
      <c r="A44" s="54"/>
      <c r="B44" s="55">
        <f t="shared" ref="B44:B57" si="0">B43+1</f>
        <v>3</v>
      </c>
      <c r="C44" s="6" t="s">
        <v>50</v>
      </c>
      <c r="D44" s="56" t="s">
        <v>51</v>
      </c>
      <c r="E44" s="57" t="s">
        <v>52</v>
      </c>
      <c r="F44" s="7">
        <v>409057943.31999999</v>
      </c>
      <c r="G44" s="7">
        <v>299650020.29435432</v>
      </c>
      <c r="H44" s="57" t="s">
        <v>53</v>
      </c>
      <c r="I44" s="57" t="s">
        <v>54</v>
      </c>
      <c r="J44" s="57">
        <v>21849</v>
      </c>
      <c r="K44" s="57" t="s">
        <v>41</v>
      </c>
      <c r="L44" s="22">
        <v>240</v>
      </c>
      <c r="M44" s="58" t="s">
        <v>42</v>
      </c>
      <c r="N44" s="59"/>
    </row>
    <row r="45" spans="1:14" ht="27" customHeight="1">
      <c r="A45" s="54"/>
      <c r="B45" s="55">
        <f t="shared" si="0"/>
        <v>4</v>
      </c>
      <c r="C45" s="6" t="s">
        <v>43</v>
      </c>
      <c r="D45" s="6" t="s">
        <v>55</v>
      </c>
      <c r="E45" s="57" t="s">
        <v>45</v>
      </c>
      <c r="F45" s="7">
        <v>374700000</v>
      </c>
      <c r="G45" s="7">
        <v>272106938.44963747</v>
      </c>
      <c r="H45" s="57" t="s">
        <v>56</v>
      </c>
      <c r="I45" s="57" t="s">
        <v>57</v>
      </c>
      <c r="J45" s="57">
        <v>21849</v>
      </c>
      <c r="K45" s="60" t="s">
        <v>48</v>
      </c>
      <c r="L45" s="22">
        <v>238</v>
      </c>
      <c r="M45" s="58" t="s">
        <v>49</v>
      </c>
      <c r="N45" s="18"/>
    </row>
    <row r="46" spans="1:14" ht="27" customHeight="1">
      <c r="A46" s="54"/>
      <c r="B46" s="55">
        <f t="shared" si="0"/>
        <v>5</v>
      </c>
      <c r="C46" s="6" t="s">
        <v>43</v>
      </c>
      <c r="D46" s="56" t="s">
        <v>58</v>
      </c>
      <c r="E46" s="57" t="s">
        <v>59</v>
      </c>
      <c r="F46" s="7">
        <v>153170629</v>
      </c>
      <c r="G46" s="7">
        <v>140905356.87000003</v>
      </c>
      <c r="H46" s="57" t="s">
        <v>60</v>
      </c>
      <c r="I46" s="57" t="s">
        <v>61</v>
      </c>
      <c r="J46" s="57" t="s">
        <v>62</v>
      </c>
      <c r="K46" s="60" t="s">
        <v>63</v>
      </c>
      <c r="L46" s="22">
        <v>165</v>
      </c>
      <c r="M46" s="58" t="s">
        <v>64</v>
      </c>
      <c r="N46" s="18"/>
    </row>
    <row r="47" spans="1:14" ht="27" customHeight="1">
      <c r="A47" s="54"/>
      <c r="B47" s="55">
        <f t="shared" si="0"/>
        <v>6</v>
      </c>
      <c r="C47" s="6" t="s">
        <v>65</v>
      </c>
      <c r="D47" s="56" t="s">
        <v>58</v>
      </c>
      <c r="E47" s="57" t="s">
        <v>66</v>
      </c>
      <c r="F47" s="7">
        <v>2191682494.4400001</v>
      </c>
      <c r="G47" s="7">
        <v>2147929344.2053337</v>
      </c>
      <c r="H47" s="57" t="s">
        <v>67</v>
      </c>
      <c r="I47" s="57" t="s">
        <v>68</v>
      </c>
      <c r="J47" s="57" t="s">
        <v>62</v>
      </c>
      <c r="K47" s="60" t="s">
        <v>69</v>
      </c>
      <c r="L47" s="22">
        <v>225</v>
      </c>
      <c r="M47" s="58" t="s">
        <v>70</v>
      </c>
      <c r="N47" s="59"/>
    </row>
    <row r="48" spans="1:14" ht="27" customHeight="1">
      <c r="A48" s="54"/>
      <c r="B48" s="55">
        <f t="shared" si="0"/>
        <v>7</v>
      </c>
      <c r="C48" s="6" t="s">
        <v>43</v>
      </c>
      <c r="D48" s="56" t="s">
        <v>58</v>
      </c>
      <c r="E48" s="57" t="s">
        <v>71</v>
      </c>
      <c r="F48" s="7">
        <v>249553564</v>
      </c>
      <c r="G48" s="7">
        <v>216336439.92000005</v>
      </c>
      <c r="H48" s="57" t="s">
        <v>72</v>
      </c>
      <c r="I48" s="57" t="s">
        <v>73</v>
      </c>
      <c r="J48" s="57">
        <v>20498</v>
      </c>
      <c r="K48" s="60" t="s">
        <v>74</v>
      </c>
      <c r="L48" s="22">
        <v>127</v>
      </c>
      <c r="M48" s="58" t="s">
        <v>64</v>
      </c>
      <c r="N48" s="18"/>
    </row>
    <row r="49" spans="1:14" ht="27" customHeight="1">
      <c r="A49" s="54"/>
      <c r="B49" s="55">
        <f t="shared" si="0"/>
        <v>8</v>
      </c>
      <c r="C49" s="6" t="s">
        <v>65</v>
      </c>
      <c r="D49" s="56" t="s">
        <v>58</v>
      </c>
      <c r="E49" s="57" t="s">
        <v>66</v>
      </c>
      <c r="F49" s="7">
        <v>490326868.06999999</v>
      </c>
      <c r="G49" s="7">
        <v>480671520.7595259</v>
      </c>
      <c r="H49" s="57" t="s">
        <v>75</v>
      </c>
      <c r="I49" s="57" t="s">
        <v>76</v>
      </c>
      <c r="J49" s="57" t="s">
        <v>62</v>
      </c>
      <c r="K49" s="57" t="s">
        <v>77</v>
      </c>
      <c r="L49" s="22">
        <v>225</v>
      </c>
      <c r="M49" s="58" t="s">
        <v>70</v>
      </c>
      <c r="N49" s="59"/>
    </row>
    <row r="50" spans="1:14" ht="27" customHeight="1">
      <c r="A50" s="54"/>
      <c r="B50" s="55">
        <f t="shared" si="0"/>
        <v>9</v>
      </c>
      <c r="C50" s="6" t="s">
        <v>43</v>
      </c>
      <c r="D50" s="56" t="s">
        <v>58</v>
      </c>
      <c r="E50" s="57" t="s">
        <v>78</v>
      </c>
      <c r="F50" s="7">
        <v>949001040.55999994</v>
      </c>
      <c r="G50" s="7">
        <v>879438825.97000003</v>
      </c>
      <c r="H50" s="57" t="s">
        <v>79</v>
      </c>
      <c r="I50" s="57" t="s">
        <v>80</v>
      </c>
      <c r="J50" s="57" t="s">
        <v>62</v>
      </c>
      <c r="K50" s="60" t="s">
        <v>81</v>
      </c>
      <c r="L50" s="22">
        <v>129</v>
      </c>
      <c r="M50" s="58" t="s">
        <v>64</v>
      </c>
      <c r="N50" s="18"/>
    </row>
    <row r="51" spans="1:14" ht="27" customHeight="1">
      <c r="A51" s="54"/>
      <c r="B51" s="55">
        <f t="shared" si="0"/>
        <v>10</v>
      </c>
      <c r="C51" s="6" t="s">
        <v>82</v>
      </c>
      <c r="D51" s="56" t="s">
        <v>58</v>
      </c>
      <c r="E51" s="57" t="s">
        <v>83</v>
      </c>
      <c r="F51" s="7">
        <v>100000000</v>
      </c>
      <c r="G51" s="7">
        <v>45370370.890370548</v>
      </c>
      <c r="H51" s="57" t="s">
        <v>84</v>
      </c>
      <c r="I51" s="57" t="s">
        <v>85</v>
      </c>
      <c r="J51" s="57">
        <v>23141</v>
      </c>
      <c r="K51" s="57" t="s">
        <v>86</v>
      </c>
      <c r="L51" s="22">
        <v>120</v>
      </c>
      <c r="M51" s="58" t="s">
        <v>87</v>
      </c>
      <c r="N51" s="61"/>
    </row>
    <row r="52" spans="1:14" ht="27" customHeight="1">
      <c r="A52" s="54"/>
      <c r="B52" s="55">
        <f t="shared" si="0"/>
        <v>11</v>
      </c>
      <c r="C52" s="6" t="s">
        <v>88</v>
      </c>
      <c r="D52" s="56" t="s">
        <v>58</v>
      </c>
      <c r="E52" s="57" t="s">
        <v>89</v>
      </c>
      <c r="F52" s="7">
        <v>500000000</v>
      </c>
      <c r="G52" s="7">
        <v>477359814.94</v>
      </c>
      <c r="H52" s="57" t="s">
        <v>90</v>
      </c>
      <c r="I52" s="57" t="s">
        <v>91</v>
      </c>
      <c r="J52" s="57">
        <v>23531</v>
      </c>
      <c r="K52" s="60" t="s">
        <v>92</v>
      </c>
      <c r="L52" s="22">
        <v>240</v>
      </c>
      <c r="M52" s="58" t="s">
        <v>64</v>
      </c>
      <c r="N52" s="59"/>
    </row>
    <row r="53" spans="1:14" ht="27" customHeight="1">
      <c r="A53" s="54"/>
      <c r="B53" s="55">
        <f t="shared" si="0"/>
        <v>12</v>
      </c>
      <c r="C53" s="6" t="s">
        <v>43</v>
      </c>
      <c r="D53" s="56" t="s">
        <v>58</v>
      </c>
      <c r="E53" s="57" t="s">
        <v>93</v>
      </c>
      <c r="F53" s="7">
        <v>1400000000</v>
      </c>
      <c r="G53" s="62">
        <v>1375391552.96</v>
      </c>
      <c r="H53" s="57" t="s">
        <v>94</v>
      </c>
      <c r="I53" s="57" t="s">
        <v>95</v>
      </c>
      <c r="J53" s="57">
        <v>24391</v>
      </c>
      <c r="K53" s="60" t="s">
        <v>96</v>
      </c>
      <c r="L53" s="22">
        <v>240</v>
      </c>
      <c r="M53" s="58" t="s">
        <v>64</v>
      </c>
      <c r="N53" s="18"/>
    </row>
    <row r="54" spans="1:14" ht="27" customHeight="1">
      <c r="A54" s="54"/>
      <c r="B54" s="55">
        <f t="shared" si="0"/>
        <v>13</v>
      </c>
      <c r="C54" s="6" t="s">
        <v>43</v>
      </c>
      <c r="D54" s="56" t="s">
        <v>58</v>
      </c>
      <c r="E54" s="57" t="s">
        <v>97</v>
      </c>
      <c r="F54" s="7">
        <v>610000000</v>
      </c>
      <c r="G54" s="7">
        <v>610000000</v>
      </c>
      <c r="H54" s="57" t="s">
        <v>98</v>
      </c>
      <c r="I54" s="57" t="s">
        <v>99</v>
      </c>
      <c r="J54" s="57">
        <v>25528</v>
      </c>
      <c r="K54" s="60" t="s">
        <v>100</v>
      </c>
      <c r="L54" s="22">
        <v>240</v>
      </c>
      <c r="M54" s="58" t="s">
        <v>64</v>
      </c>
      <c r="N54" s="59"/>
    </row>
    <row r="55" spans="1:14" ht="27" customHeight="1">
      <c r="A55" s="54"/>
      <c r="B55" s="55">
        <f t="shared" si="0"/>
        <v>14</v>
      </c>
      <c r="C55" s="6" t="s">
        <v>50</v>
      </c>
      <c r="D55" s="56" t="s">
        <v>58</v>
      </c>
      <c r="E55" s="57" t="s">
        <v>101</v>
      </c>
      <c r="F55" s="7">
        <v>1355000000</v>
      </c>
      <c r="G55" s="7">
        <v>1330115849.6583796</v>
      </c>
      <c r="H55" s="57" t="s">
        <v>102</v>
      </c>
      <c r="I55" s="57" t="s">
        <v>103</v>
      </c>
      <c r="J55" s="57">
        <v>25528</v>
      </c>
      <c r="K55" s="57" t="s">
        <v>104</v>
      </c>
      <c r="L55" s="22">
        <v>240</v>
      </c>
      <c r="M55" s="58" t="s">
        <v>105</v>
      </c>
      <c r="N55" s="59"/>
    </row>
    <row r="56" spans="1:14" ht="24" customHeight="1">
      <c r="A56" s="54"/>
      <c r="B56" s="55">
        <f t="shared" si="0"/>
        <v>15</v>
      </c>
      <c r="C56" s="6" t="s">
        <v>106</v>
      </c>
      <c r="D56" s="56" t="s">
        <v>58</v>
      </c>
      <c r="E56" s="57" t="s">
        <v>107</v>
      </c>
      <c r="F56" s="7">
        <v>535000000</v>
      </c>
      <c r="G56" s="7">
        <v>535000000</v>
      </c>
      <c r="H56" s="57" t="s">
        <v>108</v>
      </c>
      <c r="I56" s="57" t="s">
        <v>109</v>
      </c>
      <c r="J56" s="57">
        <v>25528</v>
      </c>
      <c r="K56" s="57" t="s">
        <v>77</v>
      </c>
      <c r="L56" s="22">
        <v>240</v>
      </c>
      <c r="M56" s="63" t="s">
        <v>110</v>
      </c>
      <c r="N56" s="59"/>
    </row>
    <row r="57" spans="1:14" ht="24" customHeight="1">
      <c r="A57" s="54"/>
      <c r="B57" s="55">
        <f t="shared" si="0"/>
        <v>16</v>
      </c>
      <c r="C57" s="6" t="s">
        <v>65</v>
      </c>
      <c r="D57" s="56" t="s">
        <v>58</v>
      </c>
      <c r="E57" s="57" t="s">
        <v>107</v>
      </c>
      <c r="F57" s="7">
        <v>735000000</v>
      </c>
      <c r="G57" s="7">
        <v>735000000</v>
      </c>
      <c r="H57" s="57" t="s">
        <v>111</v>
      </c>
      <c r="I57" s="57" t="s">
        <v>112</v>
      </c>
      <c r="J57" s="57">
        <v>25528</v>
      </c>
      <c r="K57" s="57" t="s">
        <v>113</v>
      </c>
      <c r="L57" s="22">
        <v>240</v>
      </c>
      <c r="M57" s="63" t="s">
        <v>110</v>
      </c>
      <c r="N57" s="59"/>
    </row>
    <row r="58" spans="1:14" ht="25.5" customHeight="1">
      <c r="B58" s="64" t="s">
        <v>114</v>
      </c>
      <c r="C58" s="65"/>
      <c r="D58" s="66"/>
      <c r="E58" s="66"/>
      <c r="F58" s="67">
        <f>SUM(F42:F57)</f>
        <v>11349792539.389999</v>
      </c>
      <c r="G58" s="67">
        <f>SUM(G42:G57)</f>
        <v>10501917522.79648</v>
      </c>
      <c r="H58" s="68"/>
      <c r="I58" s="68"/>
      <c r="J58" s="68"/>
      <c r="K58" s="68"/>
      <c r="L58" s="68"/>
      <c r="M58" s="68"/>
      <c r="N58" s="2"/>
    </row>
    <row r="59" spans="1:14" ht="3" customHeight="1">
      <c r="B59" s="69"/>
      <c r="C59" s="70"/>
      <c r="D59" s="70"/>
      <c r="E59" s="70"/>
      <c r="F59" s="71"/>
      <c r="G59" s="70"/>
      <c r="H59" s="70"/>
      <c r="I59" s="70"/>
      <c r="J59" s="70"/>
      <c r="K59" s="72"/>
      <c r="L59" s="72"/>
      <c r="M59" s="72"/>
    </row>
    <row r="60" spans="1:14" ht="30" customHeight="1">
      <c r="B60" s="51" t="s">
        <v>115</v>
      </c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14" ht="3" customHeight="1">
      <c r="B61" s="73"/>
      <c r="C61" s="40"/>
      <c r="D61" s="53"/>
      <c r="E61" s="70"/>
      <c r="F61" s="71"/>
      <c r="G61" s="70"/>
      <c r="H61" s="70"/>
      <c r="I61" s="70"/>
      <c r="J61" s="70"/>
      <c r="K61" s="72"/>
      <c r="L61" s="72"/>
      <c r="M61" s="72"/>
    </row>
    <row r="62" spans="1:14" ht="27" customHeight="1">
      <c r="B62" s="55">
        <v>1</v>
      </c>
      <c r="C62" s="6" t="s">
        <v>116</v>
      </c>
      <c r="D62" s="56" t="s">
        <v>117</v>
      </c>
      <c r="E62" s="57" t="s">
        <v>118</v>
      </c>
      <c r="F62" s="74">
        <v>389179937</v>
      </c>
      <c r="G62" s="74">
        <v>288216621.8900001</v>
      </c>
      <c r="H62" s="57" t="s">
        <v>119</v>
      </c>
      <c r="I62" s="57" t="s">
        <v>120</v>
      </c>
      <c r="J62" s="57">
        <v>21849</v>
      </c>
      <c r="K62" s="57" t="s">
        <v>41</v>
      </c>
      <c r="L62" s="22">
        <v>240</v>
      </c>
      <c r="M62" s="57" t="s">
        <v>121</v>
      </c>
    </row>
    <row r="63" spans="1:14" ht="27" customHeight="1">
      <c r="B63" s="55">
        <v>2</v>
      </c>
      <c r="C63" s="6" t="s">
        <v>116</v>
      </c>
      <c r="D63" s="56" t="s">
        <v>122</v>
      </c>
      <c r="E63" s="57" t="s">
        <v>123</v>
      </c>
      <c r="F63" s="74">
        <v>500000000</v>
      </c>
      <c r="G63" s="74">
        <f>255175278.54+11443.37</f>
        <v>255186721.91</v>
      </c>
      <c r="H63" s="57" t="s">
        <v>124</v>
      </c>
      <c r="I63" s="57" t="s">
        <v>125</v>
      </c>
      <c r="J63" s="57" t="s">
        <v>126</v>
      </c>
      <c r="K63" s="57" t="s">
        <v>127</v>
      </c>
      <c r="L63" s="22">
        <v>281</v>
      </c>
      <c r="M63" s="58" t="s">
        <v>128</v>
      </c>
    </row>
    <row r="64" spans="1:14" ht="117" customHeight="1">
      <c r="B64" s="55">
        <v>3</v>
      </c>
      <c r="C64" s="6" t="s">
        <v>116</v>
      </c>
      <c r="D64" s="56" t="s">
        <v>129</v>
      </c>
      <c r="E64" s="57" t="s">
        <v>130</v>
      </c>
      <c r="F64" s="74">
        <v>1750000000</v>
      </c>
      <c r="G64" s="74">
        <v>1049755981.34</v>
      </c>
      <c r="H64" s="57" t="s">
        <v>131</v>
      </c>
      <c r="I64" s="57" t="s">
        <v>132</v>
      </c>
      <c r="J64" s="57" t="s">
        <v>133</v>
      </c>
      <c r="K64" s="60" t="s">
        <v>134</v>
      </c>
      <c r="L64" s="22">
        <v>256</v>
      </c>
      <c r="M64" s="58" t="s">
        <v>135</v>
      </c>
    </row>
    <row r="65" spans="2:13" ht="132">
      <c r="B65" s="55">
        <v>4</v>
      </c>
      <c r="C65" s="6" t="s">
        <v>136</v>
      </c>
      <c r="D65" s="56" t="s">
        <v>137</v>
      </c>
      <c r="E65" s="57" t="s">
        <v>138</v>
      </c>
      <c r="F65" s="74">
        <v>1920000000</v>
      </c>
      <c r="G65" s="74">
        <v>1380147640.78</v>
      </c>
      <c r="H65" s="57" t="s">
        <v>139</v>
      </c>
      <c r="I65" s="57" t="s">
        <v>140</v>
      </c>
      <c r="J65" s="57" t="s">
        <v>133</v>
      </c>
      <c r="K65" s="60" t="s">
        <v>141</v>
      </c>
      <c r="L65" s="22">
        <v>242</v>
      </c>
      <c r="M65" s="58" t="s">
        <v>135</v>
      </c>
    </row>
    <row r="66" spans="2:13" ht="27" customHeight="1">
      <c r="B66" s="55">
        <v>5</v>
      </c>
      <c r="C66" s="6" t="s">
        <v>116</v>
      </c>
      <c r="D66" s="56" t="s">
        <v>58</v>
      </c>
      <c r="E66" s="57" t="s">
        <v>142</v>
      </c>
      <c r="F66" s="74">
        <v>1444885373.0799999</v>
      </c>
      <c r="G66" s="74">
        <v>1391788847.5</v>
      </c>
      <c r="H66" s="57" t="s">
        <v>143</v>
      </c>
      <c r="I66" s="57" t="s">
        <v>144</v>
      </c>
      <c r="J66" s="57">
        <v>24391</v>
      </c>
      <c r="K66" s="57" t="s">
        <v>145</v>
      </c>
      <c r="L66" s="22">
        <v>225</v>
      </c>
      <c r="M66" s="58" t="s">
        <v>146</v>
      </c>
    </row>
    <row r="67" spans="2:13" ht="21" customHeight="1">
      <c r="B67" s="55">
        <v>6</v>
      </c>
      <c r="C67" s="6" t="s">
        <v>116</v>
      </c>
      <c r="D67" s="56" t="s">
        <v>58</v>
      </c>
      <c r="E67" s="57" t="s">
        <v>147</v>
      </c>
      <c r="F67" s="74">
        <v>1928217853.28</v>
      </c>
      <c r="G67" s="74">
        <v>1898809106.6900001</v>
      </c>
      <c r="H67" s="57" t="s">
        <v>148</v>
      </c>
      <c r="I67" s="57" t="s">
        <v>149</v>
      </c>
      <c r="J67" s="57">
        <v>25528</v>
      </c>
      <c r="K67" s="57" t="s">
        <v>150</v>
      </c>
      <c r="L67" s="22">
        <v>240</v>
      </c>
      <c r="M67" s="58" t="s">
        <v>105</v>
      </c>
    </row>
    <row r="68" spans="2:13" ht="22.5" customHeight="1">
      <c r="B68" s="55">
        <v>7</v>
      </c>
      <c r="C68" s="6" t="s">
        <v>116</v>
      </c>
      <c r="D68" s="56" t="s">
        <v>151</v>
      </c>
      <c r="E68" s="57" t="s">
        <v>152</v>
      </c>
      <c r="F68" s="74">
        <v>1000000000</v>
      </c>
      <c r="G68" s="74">
        <v>900000000</v>
      </c>
      <c r="H68" s="57" t="s">
        <v>153</v>
      </c>
      <c r="I68" s="57" t="s">
        <v>154</v>
      </c>
      <c r="J68" s="57">
        <v>25528</v>
      </c>
      <c r="K68" s="57" t="s">
        <v>155</v>
      </c>
      <c r="L68" s="22">
        <v>240</v>
      </c>
      <c r="M68" s="58" t="s">
        <v>156</v>
      </c>
    </row>
    <row r="69" spans="2:13" ht="24.75" customHeight="1">
      <c r="B69" s="64" t="s">
        <v>114</v>
      </c>
      <c r="C69" s="65"/>
      <c r="D69" s="66">
        <f>16+7+6</f>
        <v>29</v>
      </c>
      <c r="E69" s="66"/>
      <c r="F69" s="75">
        <f>SUM(F62:F68)</f>
        <v>8932283163.3600006</v>
      </c>
      <c r="G69" s="67">
        <f>SUM(G62:G68)</f>
        <v>7163904920.1100006</v>
      </c>
      <c r="H69" s="68"/>
      <c r="I69" s="68"/>
      <c r="J69" s="68"/>
      <c r="K69" s="68"/>
      <c r="L69" s="68"/>
      <c r="M69" s="68"/>
    </row>
    <row r="70" spans="2:13" ht="6" customHeight="1">
      <c r="B70" s="76"/>
      <c r="C70" s="77"/>
      <c r="D70" s="77"/>
      <c r="E70" s="77"/>
      <c r="F70" s="71"/>
      <c r="G70" s="71"/>
      <c r="H70" s="71"/>
      <c r="I70" s="77"/>
      <c r="J70" s="77"/>
      <c r="K70" s="77"/>
      <c r="L70" s="77"/>
      <c r="M70" s="77"/>
    </row>
    <row r="71" spans="2:13" ht="30" customHeight="1">
      <c r="B71" s="78" t="s">
        <v>157</v>
      </c>
      <c r="C71" s="79"/>
      <c r="D71" s="80"/>
      <c r="E71" s="80"/>
      <c r="F71" s="81">
        <f>+F69+F58</f>
        <v>20282075702.75</v>
      </c>
      <c r="G71" s="82">
        <f>+G69+G58</f>
        <v>17665822442.906479</v>
      </c>
      <c r="H71" s="83"/>
      <c r="I71" s="80"/>
      <c r="J71" s="80"/>
      <c r="K71" s="80"/>
      <c r="L71" s="80"/>
      <c r="M71" s="80"/>
    </row>
    <row r="72" spans="2:13" ht="3" customHeight="1">
      <c r="B72" s="84"/>
      <c r="C72" s="85"/>
      <c r="D72" s="86"/>
      <c r="E72" s="86"/>
      <c r="F72" s="87"/>
      <c r="G72" s="87"/>
      <c r="H72" s="88"/>
      <c r="I72" s="86"/>
      <c r="J72" s="86"/>
      <c r="K72" s="86"/>
      <c r="L72" s="86"/>
      <c r="M72" s="86"/>
    </row>
    <row r="73" spans="2:13">
      <c r="B73" s="89" t="s">
        <v>158</v>
      </c>
      <c r="C73" s="21"/>
      <c r="D73" s="90"/>
      <c r="E73" s="21"/>
      <c r="F73" s="91"/>
      <c r="G73" s="92"/>
      <c r="H73" s="90"/>
      <c r="I73" s="21"/>
      <c r="J73" s="21"/>
      <c r="K73" s="21"/>
      <c r="L73" s="90"/>
      <c r="M73" s="93"/>
    </row>
    <row r="74" spans="2:13">
      <c r="B74" s="56" t="s">
        <v>159</v>
      </c>
      <c r="C74" s="94"/>
      <c r="D74" s="90"/>
      <c r="E74" s="94"/>
      <c r="F74" s="91"/>
      <c r="G74" s="95"/>
      <c r="H74" s="90"/>
      <c r="I74" s="21"/>
      <c r="J74" s="90"/>
      <c r="K74" s="21"/>
      <c r="L74" s="90"/>
      <c r="M74" s="93"/>
    </row>
    <row r="75" spans="2:13" ht="3" customHeight="1">
      <c r="B75" s="76"/>
      <c r="C75" s="94"/>
      <c r="D75" s="90"/>
      <c r="E75" s="94"/>
      <c r="F75" s="21"/>
      <c r="G75" s="90"/>
      <c r="H75" s="90"/>
      <c r="I75" s="21"/>
      <c r="J75" s="90"/>
      <c r="K75" s="21"/>
      <c r="L75" s="90"/>
      <c r="M75" s="93"/>
    </row>
    <row r="76" spans="2:13" ht="30" customHeight="1">
      <c r="B76" s="51" t="s">
        <v>160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</row>
    <row r="77" spans="2:13" ht="3" customHeight="1">
      <c r="B77" s="96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</row>
    <row r="78" spans="2:13" s="54" customFormat="1" ht="81.75" customHeight="1">
      <c r="B78" s="55">
        <v>8</v>
      </c>
      <c r="C78" s="6" t="s">
        <v>116</v>
      </c>
      <c r="D78" s="56" t="s">
        <v>58</v>
      </c>
      <c r="E78" s="57" t="s">
        <v>161</v>
      </c>
      <c r="F78" s="74">
        <v>1000000000</v>
      </c>
      <c r="G78" s="74">
        <v>995600150</v>
      </c>
      <c r="H78" s="57" t="s">
        <v>162</v>
      </c>
      <c r="I78" s="57" t="s">
        <v>163</v>
      </c>
      <c r="J78" s="57">
        <v>23962</v>
      </c>
      <c r="K78" s="98" t="s">
        <v>164</v>
      </c>
      <c r="L78" s="22">
        <v>240</v>
      </c>
      <c r="M78" s="58" t="s">
        <v>165</v>
      </c>
    </row>
    <row r="79" spans="2:13" s="54" customFormat="1" ht="27" customHeight="1">
      <c r="B79" s="55">
        <f>B78+1</f>
        <v>9</v>
      </c>
      <c r="C79" s="6" t="s">
        <v>116</v>
      </c>
      <c r="D79" s="56" t="s">
        <v>58</v>
      </c>
      <c r="E79" s="57" t="s">
        <v>166</v>
      </c>
      <c r="F79" s="74">
        <v>300000000</v>
      </c>
      <c r="G79" s="74">
        <v>300000000</v>
      </c>
      <c r="H79" s="57" t="s">
        <v>167</v>
      </c>
      <c r="I79" s="57" t="s">
        <v>168</v>
      </c>
      <c r="J79" s="57">
        <v>23962</v>
      </c>
      <c r="K79" s="57" t="s">
        <v>169</v>
      </c>
      <c r="L79" s="22">
        <v>240</v>
      </c>
      <c r="M79" s="58" t="s">
        <v>165</v>
      </c>
    </row>
    <row r="80" spans="2:13" s="54" customFormat="1" ht="189" customHeight="1">
      <c r="B80" s="55">
        <f t="shared" ref="B80:B84" si="1">B79+1</f>
        <v>10</v>
      </c>
      <c r="C80" s="6" t="s">
        <v>116</v>
      </c>
      <c r="D80" s="56" t="s">
        <v>170</v>
      </c>
      <c r="E80" s="57" t="s">
        <v>171</v>
      </c>
      <c r="F80" s="74">
        <v>299888355</v>
      </c>
      <c r="G80" s="74">
        <v>299888355</v>
      </c>
      <c r="H80" s="57" t="s">
        <v>172</v>
      </c>
      <c r="I80" s="57" t="s">
        <v>173</v>
      </c>
      <c r="J80" s="57" t="s">
        <v>174</v>
      </c>
      <c r="K80" s="60" t="s">
        <v>175</v>
      </c>
      <c r="L80" s="22">
        <v>240</v>
      </c>
      <c r="M80" s="58" t="s">
        <v>176</v>
      </c>
    </row>
    <row r="81" spans="2:13" s="54" customFormat="1" ht="48">
      <c r="B81" s="55">
        <f t="shared" si="1"/>
        <v>11</v>
      </c>
      <c r="C81" s="6" t="s">
        <v>116</v>
      </c>
      <c r="D81" s="56" t="s">
        <v>177</v>
      </c>
      <c r="E81" s="57" t="s">
        <v>178</v>
      </c>
      <c r="F81" s="74">
        <v>223786059</v>
      </c>
      <c r="G81" s="74">
        <v>211994864</v>
      </c>
      <c r="H81" s="57" t="s">
        <v>179</v>
      </c>
      <c r="I81" s="57" t="s">
        <v>180</v>
      </c>
      <c r="J81" s="57" t="s">
        <v>181</v>
      </c>
      <c r="K81" s="60" t="s">
        <v>182</v>
      </c>
      <c r="L81" s="22">
        <v>240</v>
      </c>
      <c r="M81" s="58" t="s">
        <v>183</v>
      </c>
    </row>
    <row r="82" spans="2:13" s="54" customFormat="1" ht="36">
      <c r="B82" s="55">
        <f t="shared" si="1"/>
        <v>12</v>
      </c>
      <c r="C82" s="6" t="s">
        <v>116</v>
      </c>
      <c r="D82" s="56" t="s">
        <v>184</v>
      </c>
      <c r="E82" s="57" t="s">
        <v>185</v>
      </c>
      <c r="F82" s="74">
        <v>500379494</v>
      </c>
      <c r="G82" s="74">
        <v>500379494</v>
      </c>
      <c r="H82" s="57" t="s">
        <v>186</v>
      </c>
      <c r="I82" s="57" t="s">
        <v>187</v>
      </c>
      <c r="J82" s="57" t="s">
        <v>188</v>
      </c>
      <c r="K82" s="60" t="s">
        <v>189</v>
      </c>
      <c r="L82" s="22">
        <v>240</v>
      </c>
      <c r="M82" s="58" t="s">
        <v>190</v>
      </c>
    </row>
    <row r="83" spans="2:13" s="54" customFormat="1" ht="25.5" customHeight="1">
      <c r="B83" s="55">
        <f t="shared" si="1"/>
        <v>13</v>
      </c>
      <c r="C83" s="6" t="s">
        <v>116</v>
      </c>
      <c r="D83" s="56" t="s">
        <v>184</v>
      </c>
      <c r="E83" s="57" t="s">
        <v>191</v>
      </c>
      <c r="F83" s="74">
        <v>86788886</v>
      </c>
      <c r="G83" s="74">
        <v>85471486</v>
      </c>
      <c r="H83" s="57" t="s">
        <v>192</v>
      </c>
      <c r="I83" s="57" t="s">
        <v>193</v>
      </c>
      <c r="J83" s="57" t="s">
        <v>188</v>
      </c>
      <c r="K83" s="60" t="s">
        <v>194</v>
      </c>
      <c r="L83" s="22">
        <v>240</v>
      </c>
      <c r="M83" s="58" t="s">
        <v>146</v>
      </c>
    </row>
    <row r="84" spans="2:13" ht="27" customHeight="1">
      <c r="B84" s="55">
        <f t="shared" si="1"/>
        <v>14</v>
      </c>
      <c r="C84" s="6" t="s">
        <v>116</v>
      </c>
      <c r="D84" s="56" t="s">
        <v>184</v>
      </c>
      <c r="E84" s="57" t="s">
        <v>195</v>
      </c>
      <c r="F84" s="74">
        <v>56998668</v>
      </c>
      <c r="G84" s="74">
        <v>56000000</v>
      </c>
      <c r="H84" s="57" t="s">
        <v>196</v>
      </c>
      <c r="I84" s="57" t="s">
        <v>197</v>
      </c>
      <c r="J84" s="57" t="s">
        <v>188</v>
      </c>
      <c r="K84" s="60" t="s">
        <v>198</v>
      </c>
      <c r="L84" s="22">
        <v>240</v>
      </c>
      <c r="M84" s="58" t="s">
        <v>199</v>
      </c>
    </row>
    <row r="85" spans="2:13" ht="2.25" customHeight="1">
      <c r="B85" s="99"/>
      <c r="C85" s="25"/>
      <c r="D85" s="25"/>
      <c r="E85" s="25"/>
      <c r="F85" s="25"/>
      <c r="G85" s="100"/>
      <c r="H85" s="25"/>
      <c r="I85" s="25"/>
      <c r="J85" s="25"/>
      <c r="K85" s="25"/>
      <c r="L85" s="25"/>
      <c r="M85" s="25"/>
    </row>
    <row r="86" spans="2:13" ht="30" customHeight="1">
      <c r="B86" s="64" t="s">
        <v>200</v>
      </c>
      <c r="C86" s="65"/>
      <c r="D86" s="66"/>
      <c r="E86" s="66"/>
      <c r="F86" s="67">
        <f>SUM(F78:F84)</f>
        <v>2467841462</v>
      </c>
      <c r="G86" s="67">
        <f>SUM(G78:G84)</f>
        <v>2449334349</v>
      </c>
      <c r="H86" s="68"/>
      <c r="I86" s="68"/>
      <c r="J86" s="68"/>
      <c r="K86" s="68"/>
      <c r="L86" s="68"/>
      <c r="M86" s="68"/>
    </row>
    <row r="87" spans="2:13" ht="2.25" customHeight="1">
      <c r="B87" s="69"/>
      <c r="C87" s="101"/>
      <c r="D87" s="102"/>
      <c r="E87" s="101"/>
      <c r="F87" s="40"/>
      <c r="G87" s="101"/>
      <c r="H87" s="102"/>
      <c r="I87" s="40"/>
      <c r="J87" s="102"/>
      <c r="K87" s="40"/>
      <c r="L87" s="102"/>
      <c r="M87" s="103"/>
    </row>
    <row r="88" spans="2:13" ht="30" customHeight="1">
      <c r="B88" s="44" t="s">
        <v>12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</row>
    <row r="89" spans="2:13" ht="2.25" customHeight="1">
      <c r="B89" s="45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</row>
    <row r="90" spans="2:13" ht="27" customHeight="1">
      <c r="B90" s="47" t="s">
        <v>201</v>
      </c>
      <c r="C90" s="47"/>
      <c r="D90" s="48" t="s">
        <v>23</v>
      </c>
      <c r="E90" s="48" t="s">
        <v>25</v>
      </c>
      <c r="F90" s="48" t="s">
        <v>26</v>
      </c>
      <c r="G90" s="49" t="s">
        <v>27</v>
      </c>
      <c r="H90" s="48" t="s">
        <v>28</v>
      </c>
      <c r="I90" s="48" t="s">
        <v>29</v>
      </c>
      <c r="J90" s="48" t="s">
        <v>30</v>
      </c>
      <c r="K90" s="48" t="s">
        <v>31</v>
      </c>
      <c r="L90" s="48" t="s">
        <v>32</v>
      </c>
      <c r="M90" s="48" t="s">
        <v>202</v>
      </c>
    </row>
    <row r="91" spans="2:13" ht="27" customHeight="1">
      <c r="B91" s="47"/>
      <c r="C91" s="47"/>
      <c r="D91" s="48"/>
      <c r="E91" s="48"/>
      <c r="F91" s="48"/>
      <c r="G91" s="49" t="s">
        <v>34</v>
      </c>
      <c r="H91" s="48"/>
      <c r="I91" s="48"/>
      <c r="J91" s="48"/>
      <c r="K91" s="48"/>
      <c r="L91" s="48"/>
      <c r="M91" s="48"/>
    </row>
    <row r="92" spans="2:13" ht="2.25" customHeight="1">
      <c r="B92" s="69"/>
      <c r="C92" s="104"/>
      <c r="D92" s="104"/>
      <c r="E92" s="104"/>
      <c r="F92" s="104"/>
      <c r="G92" s="105"/>
      <c r="H92" s="104"/>
      <c r="I92" s="104"/>
      <c r="J92" s="104"/>
      <c r="K92" s="104"/>
      <c r="L92" s="104"/>
      <c r="M92" s="104"/>
    </row>
    <row r="93" spans="2:13" ht="30" customHeight="1">
      <c r="B93" s="51" t="s">
        <v>203</v>
      </c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2:13" ht="2.25" customHeight="1">
      <c r="B94" s="73"/>
      <c r="C94" s="40"/>
      <c r="D94" s="53"/>
      <c r="E94" s="53"/>
      <c r="F94" s="6"/>
      <c r="G94" s="6"/>
      <c r="H94" s="6"/>
      <c r="I94" s="6"/>
      <c r="J94" s="6"/>
      <c r="K94" s="6"/>
      <c r="L94" s="6"/>
      <c r="M94" s="6"/>
    </row>
    <row r="95" spans="2:13" s="54" customFormat="1" ht="27" customHeight="1">
      <c r="B95" s="55">
        <v>1</v>
      </c>
      <c r="C95" s="56" t="s">
        <v>204</v>
      </c>
      <c r="D95" s="6" t="s">
        <v>43</v>
      </c>
      <c r="E95" s="57" t="s">
        <v>205</v>
      </c>
      <c r="F95" s="74">
        <v>1047178823.7285727</v>
      </c>
      <c r="G95" s="74">
        <v>1047178823.7285727</v>
      </c>
      <c r="H95" s="57" t="s">
        <v>206</v>
      </c>
      <c r="I95" s="57" t="s">
        <v>207</v>
      </c>
      <c r="J95" s="57" t="s">
        <v>208</v>
      </c>
      <c r="K95" s="106" t="s">
        <v>209</v>
      </c>
      <c r="L95" s="22">
        <v>240</v>
      </c>
      <c r="M95" s="58" t="s">
        <v>156</v>
      </c>
    </row>
    <row r="96" spans="2:13" s="54" customFormat="1" ht="27" customHeight="1">
      <c r="B96" s="55">
        <f>B95+1</f>
        <v>2</v>
      </c>
      <c r="C96" s="56" t="s">
        <v>210</v>
      </c>
      <c r="D96" s="6" t="s">
        <v>211</v>
      </c>
      <c r="E96" s="57" t="s">
        <v>212</v>
      </c>
      <c r="F96" s="74">
        <v>160000000</v>
      </c>
      <c r="G96" s="74">
        <v>64320000</v>
      </c>
      <c r="H96" s="57" t="s">
        <v>213</v>
      </c>
      <c r="I96" s="57" t="s">
        <v>214</v>
      </c>
      <c r="J96" s="57">
        <v>21855</v>
      </c>
      <c r="K96" s="106" t="s">
        <v>215</v>
      </c>
      <c r="L96" s="22">
        <v>120</v>
      </c>
      <c r="M96" s="58" t="s">
        <v>216</v>
      </c>
    </row>
    <row r="97" spans="2:13" ht="2.25" customHeight="1">
      <c r="B97" s="107"/>
      <c r="C97" s="108"/>
      <c r="D97" s="109"/>
      <c r="E97" s="110"/>
      <c r="F97" s="111"/>
      <c r="G97" s="112"/>
      <c r="H97" s="110"/>
      <c r="I97" s="110"/>
      <c r="J97" s="110"/>
      <c r="K97" s="113"/>
      <c r="L97" s="114"/>
      <c r="M97" s="115"/>
    </row>
    <row r="98" spans="2:13" s="120" customFormat="1" ht="30" customHeight="1">
      <c r="B98" s="116" t="s">
        <v>217</v>
      </c>
      <c r="C98" s="117"/>
      <c r="D98" s="118"/>
      <c r="E98" s="118"/>
      <c r="F98" s="119">
        <f>SUM(F95:F96)</f>
        <v>1207178823.7285728</v>
      </c>
      <c r="G98" s="119">
        <f>SUM(G95:G96)</f>
        <v>1111498823.7285728</v>
      </c>
      <c r="H98" s="118"/>
      <c r="I98" s="118"/>
      <c r="J98" s="118"/>
      <c r="K98" s="118"/>
      <c r="L98" s="118"/>
      <c r="M98" s="118"/>
    </row>
    <row r="99" spans="2:13" ht="2.25" customHeight="1">
      <c r="B99" s="69"/>
      <c r="C99" s="70"/>
      <c r="D99" s="70"/>
      <c r="E99" s="70"/>
      <c r="F99" s="121"/>
      <c r="G99" s="121"/>
      <c r="H99" s="72"/>
      <c r="I99" s="72"/>
      <c r="J99" s="70"/>
      <c r="K99" s="70"/>
      <c r="L99" s="70"/>
      <c r="M99" s="70"/>
    </row>
    <row r="100" spans="2:13" ht="30" customHeight="1">
      <c r="B100" s="51" t="s">
        <v>218</v>
      </c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2:13" ht="2.25" customHeight="1">
      <c r="B101" s="96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</row>
    <row r="102" spans="2:13" s="54" customFormat="1" ht="27" customHeight="1">
      <c r="B102" s="55">
        <v>1</v>
      </c>
      <c r="C102" s="56" t="s">
        <v>204</v>
      </c>
      <c r="D102" s="6" t="s">
        <v>116</v>
      </c>
      <c r="E102" s="57" t="s">
        <v>219</v>
      </c>
      <c r="F102" s="74">
        <v>1200000000</v>
      </c>
      <c r="G102" s="74">
        <v>985221566.47000003</v>
      </c>
      <c r="H102" s="57" t="s">
        <v>220</v>
      </c>
      <c r="I102" s="57" t="s">
        <v>221</v>
      </c>
      <c r="J102" s="57">
        <v>21914</v>
      </c>
      <c r="K102" s="106" t="s">
        <v>222</v>
      </c>
      <c r="L102" s="22">
        <v>276</v>
      </c>
      <c r="M102" s="58" t="s">
        <v>223</v>
      </c>
    </row>
    <row r="103" spans="2:13" s="54" customFormat="1" ht="27" customHeight="1">
      <c r="B103" s="55">
        <f>B102+1</f>
        <v>2</v>
      </c>
      <c r="C103" s="56" t="s">
        <v>224</v>
      </c>
      <c r="D103" s="6" t="s">
        <v>116</v>
      </c>
      <c r="E103" s="58" t="s">
        <v>225</v>
      </c>
      <c r="F103" s="74">
        <v>30000000</v>
      </c>
      <c r="G103" s="74">
        <v>1698530.1900000018</v>
      </c>
      <c r="H103" s="57" t="s">
        <v>226</v>
      </c>
      <c r="I103" s="57" t="s">
        <v>227</v>
      </c>
      <c r="J103" s="57">
        <v>20512</v>
      </c>
      <c r="K103" s="57" t="s">
        <v>228</v>
      </c>
      <c r="L103" s="22">
        <v>120</v>
      </c>
      <c r="M103" s="58" t="s">
        <v>216</v>
      </c>
    </row>
    <row r="104" spans="2:13" s="54" customFormat="1" ht="27" customHeight="1">
      <c r="B104" s="55">
        <f t="shared" ref="B104:B107" si="2">B103+1</f>
        <v>3</v>
      </c>
      <c r="C104" s="56" t="s">
        <v>224</v>
      </c>
      <c r="D104" s="6" t="s">
        <v>116</v>
      </c>
      <c r="E104" s="58" t="s">
        <v>229</v>
      </c>
      <c r="F104" s="74">
        <v>212000000</v>
      </c>
      <c r="G104" s="74">
        <v>15459884.329999994</v>
      </c>
      <c r="H104" s="57" t="s">
        <v>230</v>
      </c>
      <c r="I104" s="57" t="s">
        <v>231</v>
      </c>
      <c r="J104" s="57">
        <v>20565</v>
      </c>
      <c r="K104" s="57" t="s">
        <v>232</v>
      </c>
      <c r="L104" s="22">
        <v>120</v>
      </c>
      <c r="M104" s="58" t="s">
        <v>216</v>
      </c>
    </row>
    <row r="105" spans="2:13" s="54" customFormat="1" ht="27" customHeight="1">
      <c r="B105" s="55">
        <f t="shared" si="2"/>
        <v>4</v>
      </c>
      <c r="C105" s="56" t="s">
        <v>224</v>
      </c>
      <c r="D105" s="6" t="s">
        <v>116</v>
      </c>
      <c r="E105" s="58" t="s">
        <v>233</v>
      </c>
      <c r="F105" s="74">
        <v>120000000</v>
      </c>
      <c r="G105" s="74">
        <v>27166398.840000004</v>
      </c>
      <c r="H105" s="57" t="s">
        <v>234</v>
      </c>
      <c r="I105" s="57" t="s">
        <v>234</v>
      </c>
      <c r="J105" s="57">
        <v>22569</v>
      </c>
      <c r="K105" s="106" t="s">
        <v>235</v>
      </c>
      <c r="L105" s="22">
        <v>120</v>
      </c>
      <c r="M105" s="57" t="s">
        <v>236</v>
      </c>
    </row>
    <row r="106" spans="2:13" s="54" customFormat="1" ht="27" customHeight="1">
      <c r="B106" s="55">
        <f t="shared" si="2"/>
        <v>5</v>
      </c>
      <c r="C106" s="56" t="s">
        <v>237</v>
      </c>
      <c r="D106" s="6" t="s">
        <v>116</v>
      </c>
      <c r="E106" s="58" t="s">
        <v>238</v>
      </c>
      <c r="F106" s="74">
        <v>31874254.719999999</v>
      </c>
      <c r="G106" s="74">
        <v>0</v>
      </c>
      <c r="H106" s="57" t="s">
        <v>239</v>
      </c>
      <c r="I106" s="57" t="s">
        <v>240</v>
      </c>
      <c r="J106" s="57" t="s">
        <v>241</v>
      </c>
      <c r="K106" s="106" t="s">
        <v>242</v>
      </c>
      <c r="L106" s="22">
        <v>240</v>
      </c>
      <c r="M106" s="57" t="s">
        <v>243</v>
      </c>
    </row>
    <row r="107" spans="2:13" s="54" customFormat="1" ht="27" customHeight="1">
      <c r="B107" s="55">
        <f t="shared" si="2"/>
        <v>6</v>
      </c>
      <c r="C107" s="56" t="s">
        <v>237</v>
      </c>
      <c r="D107" s="6" t="s">
        <v>116</v>
      </c>
      <c r="E107" s="58" t="s">
        <v>244</v>
      </c>
      <c r="F107" s="74">
        <v>76020034.079999998</v>
      </c>
      <c r="G107" s="74">
        <v>0</v>
      </c>
      <c r="H107" s="57" t="s">
        <v>245</v>
      </c>
      <c r="I107" s="57" t="s">
        <v>246</v>
      </c>
      <c r="J107" s="57" t="s">
        <v>247</v>
      </c>
      <c r="K107" s="106" t="s">
        <v>248</v>
      </c>
      <c r="L107" s="22">
        <v>240</v>
      </c>
      <c r="M107" s="57" t="s">
        <v>243</v>
      </c>
    </row>
    <row r="108" spans="2:13" ht="2.25" customHeight="1">
      <c r="B108" s="107"/>
      <c r="C108" s="108"/>
      <c r="D108" s="109"/>
      <c r="E108" s="115"/>
      <c r="F108" s="111"/>
      <c r="G108" s="111"/>
      <c r="H108" s="110"/>
      <c r="I108" s="110"/>
      <c r="J108" s="76"/>
      <c r="K108" s="122"/>
      <c r="L108" s="114"/>
      <c r="M108" s="110"/>
    </row>
    <row r="109" spans="2:13" ht="30" customHeight="1">
      <c r="B109" s="116" t="s">
        <v>217</v>
      </c>
      <c r="C109" s="118"/>
      <c r="D109" s="123"/>
      <c r="E109" s="124"/>
      <c r="F109" s="119">
        <f>SUM(F102:F107)</f>
        <v>1669894288.8</v>
      </c>
      <c r="G109" s="119">
        <f>SUM(G102:G107)</f>
        <v>1029546379.8300002</v>
      </c>
      <c r="H109" s="118"/>
      <c r="I109" s="118"/>
      <c r="J109" s="118"/>
      <c r="K109" s="118"/>
      <c r="L109" s="118"/>
      <c r="M109" s="118"/>
    </row>
    <row r="110" spans="2:13" s="120" customFormat="1" ht="2.25" customHeight="1">
      <c r="B110" s="125"/>
      <c r="C110" s="126"/>
      <c r="D110" s="25"/>
      <c r="E110" s="25"/>
      <c r="F110" s="127"/>
      <c r="G110" s="127"/>
      <c r="H110" s="99"/>
      <c r="I110" s="99"/>
      <c r="J110" s="99"/>
      <c r="K110" s="99"/>
      <c r="L110" s="99"/>
      <c r="M110" s="128"/>
    </row>
    <row r="111" spans="2:13" s="120" customFormat="1" ht="30" customHeight="1">
      <c r="B111" s="129" t="s">
        <v>249</v>
      </c>
      <c r="C111" s="130"/>
      <c r="D111" s="131"/>
      <c r="E111" s="131"/>
      <c r="F111" s="132">
        <f>+F109+F98</f>
        <v>2877073112.528573</v>
      </c>
      <c r="G111" s="132">
        <f>+G109+G98</f>
        <v>2141045203.558573</v>
      </c>
      <c r="H111" s="133"/>
      <c r="I111" s="131"/>
      <c r="J111" s="131"/>
      <c r="K111" s="131"/>
      <c r="L111" s="131"/>
      <c r="M111" s="131"/>
    </row>
    <row r="112" spans="2:13" ht="2.25" customHeight="1">
      <c r="B112" s="69"/>
      <c r="C112" s="70"/>
      <c r="D112" s="70"/>
      <c r="E112" s="70"/>
      <c r="F112" s="121"/>
      <c r="G112" s="121"/>
      <c r="H112" s="50"/>
      <c r="I112" s="50"/>
      <c r="J112" s="134"/>
      <c r="K112" s="50"/>
      <c r="L112" s="50"/>
      <c r="M112" s="50"/>
    </row>
    <row r="113" spans="2:13" ht="30" customHeight="1">
      <c r="B113" s="51" t="s">
        <v>250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</row>
    <row r="114" spans="2:13" ht="2.25" customHeight="1">
      <c r="B114" s="135"/>
      <c r="C114" s="40"/>
      <c r="D114" s="136"/>
      <c r="E114" s="136"/>
      <c r="F114" s="137"/>
      <c r="G114" s="137"/>
      <c r="H114" s="138"/>
      <c r="I114" s="138"/>
      <c r="J114" s="139"/>
      <c r="K114" s="69"/>
      <c r="L114" s="69"/>
      <c r="M114" s="69"/>
    </row>
    <row r="115" spans="2:13" s="54" customFormat="1" ht="26.25" customHeight="1">
      <c r="B115" s="55">
        <v>1</v>
      </c>
      <c r="C115" s="56" t="s">
        <v>251</v>
      </c>
      <c r="D115" s="6" t="s">
        <v>252</v>
      </c>
      <c r="E115" s="57" t="s">
        <v>253</v>
      </c>
      <c r="F115" s="74">
        <v>15000000</v>
      </c>
      <c r="G115" s="74">
        <v>6208139.7999999998</v>
      </c>
      <c r="H115" s="57" t="s">
        <v>254</v>
      </c>
      <c r="I115" s="57" t="s">
        <v>255</v>
      </c>
      <c r="J115" s="57" t="s">
        <v>256</v>
      </c>
      <c r="K115" s="106" t="s">
        <v>257</v>
      </c>
      <c r="L115" s="22">
        <v>120</v>
      </c>
      <c r="M115" s="58" t="s">
        <v>258</v>
      </c>
    </row>
    <row r="116" spans="2:13" ht="2.25" customHeight="1">
      <c r="B116" s="107"/>
      <c r="C116" s="108"/>
      <c r="D116" s="109"/>
      <c r="E116" s="115"/>
      <c r="F116" s="111"/>
      <c r="G116" s="112"/>
      <c r="H116" s="110"/>
      <c r="I116" s="110"/>
      <c r="J116" s="76"/>
      <c r="K116" s="122"/>
      <c r="L116" s="114"/>
      <c r="M116" s="110"/>
    </row>
    <row r="117" spans="2:13" ht="30" customHeight="1">
      <c r="B117" s="116" t="s">
        <v>259</v>
      </c>
      <c r="C117" s="118"/>
      <c r="D117" s="118"/>
      <c r="E117" s="118"/>
      <c r="F117" s="119">
        <f>SUM(F115:F115)</f>
        <v>15000000</v>
      </c>
      <c r="G117" s="119">
        <f>SUM(G115:G115)</f>
        <v>6208139.7999999998</v>
      </c>
      <c r="H117" s="118"/>
      <c r="I117" s="118"/>
      <c r="J117" s="118"/>
      <c r="K117" s="118"/>
      <c r="L117" s="118"/>
      <c r="M117" s="118"/>
    </row>
    <row r="118" spans="2:13" ht="2.25" customHeight="1">
      <c r="B118" s="69"/>
      <c r="C118" s="72"/>
      <c r="D118" s="140"/>
      <c r="E118" s="50"/>
      <c r="F118" s="141"/>
      <c r="G118" s="141"/>
      <c r="H118" s="45"/>
      <c r="I118" s="45"/>
      <c r="J118" s="142"/>
      <c r="K118" s="45"/>
      <c r="L118" s="45"/>
      <c r="M118" s="143"/>
    </row>
    <row r="119" spans="2:13" ht="30" customHeight="1">
      <c r="B119" s="51" t="s">
        <v>260</v>
      </c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</row>
    <row r="120" spans="2:13" ht="2.25" customHeight="1">
      <c r="B120" s="69"/>
      <c r="C120" s="144"/>
      <c r="D120" s="145"/>
      <c r="E120" s="76"/>
      <c r="F120" s="146"/>
      <c r="G120" s="146"/>
      <c r="H120" s="147"/>
      <c r="I120" s="76"/>
      <c r="J120" s="148"/>
      <c r="K120" s="76"/>
      <c r="L120" s="76"/>
      <c r="M120" s="149"/>
    </row>
    <row r="121" spans="2:13" s="54" customFormat="1" ht="27" customHeight="1">
      <c r="B121" s="55">
        <v>1</v>
      </c>
      <c r="C121" s="6" t="s">
        <v>261</v>
      </c>
      <c r="D121" s="6" t="s">
        <v>116</v>
      </c>
      <c r="E121" s="57" t="s">
        <v>262</v>
      </c>
      <c r="F121" s="150">
        <v>27500000</v>
      </c>
      <c r="G121" s="74">
        <v>13210411.760000005</v>
      </c>
      <c r="H121" s="57" t="s">
        <v>263</v>
      </c>
      <c r="I121" s="58" t="s">
        <v>264</v>
      </c>
      <c r="J121" s="57">
        <v>22568</v>
      </c>
      <c r="K121" s="57" t="s">
        <v>265</v>
      </c>
      <c r="L121" s="57">
        <v>180</v>
      </c>
      <c r="M121" s="57" t="s">
        <v>266</v>
      </c>
    </row>
    <row r="122" spans="2:13" s="54" customFormat="1" ht="27" customHeight="1">
      <c r="B122" s="55">
        <v>2</v>
      </c>
      <c r="C122" s="56" t="s">
        <v>267</v>
      </c>
      <c r="D122" s="6" t="s">
        <v>116</v>
      </c>
      <c r="E122" s="57" t="s">
        <v>268</v>
      </c>
      <c r="F122" s="74">
        <v>17000000</v>
      </c>
      <c r="G122" s="74">
        <v>3824999.6900000051</v>
      </c>
      <c r="H122" s="57" t="s">
        <v>269</v>
      </c>
      <c r="I122" s="57" t="s">
        <v>270</v>
      </c>
      <c r="J122" s="57">
        <v>22567</v>
      </c>
      <c r="K122" s="57" t="s">
        <v>271</v>
      </c>
      <c r="L122" s="57">
        <v>120</v>
      </c>
      <c r="M122" s="57" t="s">
        <v>272</v>
      </c>
    </row>
    <row r="123" spans="2:13" s="54" customFormat="1" ht="27" customHeight="1">
      <c r="B123" s="55">
        <v>3</v>
      </c>
      <c r="C123" s="6" t="s">
        <v>273</v>
      </c>
      <c r="D123" s="6" t="s">
        <v>116</v>
      </c>
      <c r="E123" s="57" t="s">
        <v>274</v>
      </c>
      <c r="F123" s="74">
        <v>8500000</v>
      </c>
      <c r="G123" s="74">
        <v>-2.597516868263483E-9</v>
      </c>
      <c r="H123" s="57" t="s">
        <v>275</v>
      </c>
      <c r="I123" s="57" t="s">
        <v>276</v>
      </c>
      <c r="J123" s="57">
        <v>19512</v>
      </c>
      <c r="K123" s="57" t="s">
        <v>277</v>
      </c>
      <c r="L123" s="57">
        <v>120</v>
      </c>
      <c r="M123" s="57" t="s">
        <v>278</v>
      </c>
    </row>
    <row r="124" spans="2:13" ht="2.25" customHeight="1">
      <c r="B124" s="69"/>
      <c r="C124" s="72"/>
      <c r="D124" s="140"/>
      <c r="E124" s="50"/>
      <c r="F124" s="141"/>
      <c r="G124" s="141"/>
      <c r="H124" s="45"/>
      <c r="I124" s="45"/>
      <c r="J124" s="142"/>
      <c r="K124" s="45"/>
      <c r="L124" s="45"/>
      <c r="M124" s="143"/>
    </row>
    <row r="125" spans="2:13" ht="30" customHeight="1">
      <c r="B125" s="116" t="s">
        <v>279</v>
      </c>
      <c r="C125" s="118"/>
      <c r="D125" s="118"/>
      <c r="E125" s="118"/>
      <c r="F125" s="119">
        <f>SUM(F121:F123)</f>
        <v>53000000</v>
      </c>
      <c r="G125" s="119">
        <f>SUM(G121:G123)</f>
        <v>17035411.450000007</v>
      </c>
      <c r="H125" s="118"/>
      <c r="I125" s="118"/>
      <c r="J125" s="118"/>
      <c r="K125" s="118"/>
      <c r="L125" s="118"/>
      <c r="M125" s="118"/>
    </row>
    <row r="126" spans="2:13" s="120" customFormat="1" ht="2.25" customHeight="1">
      <c r="B126" s="151"/>
      <c r="C126" s="152"/>
      <c r="D126" s="152"/>
      <c r="E126" s="152"/>
      <c r="F126" s="153"/>
      <c r="G126" s="153"/>
      <c r="H126" s="152"/>
      <c r="I126" s="152"/>
      <c r="J126" s="152"/>
      <c r="K126" s="152"/>
      <c r="L126" s="152"/>
      <c r="M126" s="152"/>
    </row>
    <row r="127" spans="2:13" ht="30" customHeight="1">
      <c r="B127" s="116" t="s">
        <v>280</v>
      </c>
      <c r="C127" s="118"/>
      <c r="D127" s="118"/>
      <c r="E127" s="118"/>
      <c r="F127" s="119">
        <f>+F125+F117</f>
        <v>68000000</v>
      </c>
      <c r="G127" s="119">
        <f>+G125+G117</f>
        <v>23243551.250000007</v>
      </c>
      <c r="H127" s="118"/>
      <c r="I127" s="118"/>
      <c r="J127" s="118"/>
      <c r="K127" s="118"/>
      <c r="L127" s="118"/>
      <c r="M127" s="118"/>
    </row>
    <row r="128" spans="2:13" ht="2.25" customHeight="1">
      <c r="B128" s="154"/>
      <c r="C128" s="72"/>
      <c r="D128" s="72"/>
      <c r="E128" s="72"/>
      <c r="F128" s="141"/>
      <c r="G128" s="141"/>
      <c r="H128" s="72"/>
      <c r="I128" s="72"/>
      <c r="J128" s="72"/>
      <c r="K128" s="72"/>
      <c r="L128" s="72"/>
      <c r="M128" s="72"/>
    </row>
    <row r="129" spans="2:13" s="158" customFormat="1" ht="30" customHeight="1">
      <c r="B129" s="78" t="s">
        <v>17</v>
      </c>
      <c r="C129" s="155"/>
      <c r="D129" s="156"/>
      <c r="E129" s="156"/>
      <c r="F129" s="81">
        <f>+F127+F111</f>
        <v>2945073112.528573</v>
      </c>
      <c r="G129" s="81">
        <f>+G127+G111</f>
        <v>2164288754.8085732</v>
      </c>
      <c r="H129" s="157"/>
      <c r="I129" s="156"/>
      <c r="J129" s="156"/>
      <c r="K129" s="156"/>
      <c r="L129" s="156"/>
      <c r="M129" s="156"/>
    </row>
    <row r="130" spans="2:13" ht="2.25" customHeight="1">
      <c r="B130" s="69"/>
      <c r="C130" s="40"/>
      <c r="D130" s="40"/>
      <c r="E130" s="40"/>
      <c r="F130" s="159"/>
      <c r="G130" s="159"/>
      <c r="H130" s="40"/>
      <c r="I130" s="40"/>
      <c r="J130" s="40"/>
      <c r="K130" s="40"/>
      <c r="L130" s="40"/>
      <c r="M130" s="40"/>
    </row>
    <row r="131" spans="2:13" ht="30" customHeight="1">
      <c r="B131" s="44" t="s">
        <v>281</v>
      </c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2:13" ht="2.25" customHeight="1">
      <c r="B132" s="160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</row>
    <row r="133" spans="2:13" s="54" customFormat="1" ht="27.75" customHeight="1">
      <c r="B133" s="47" t="s">
        <v>282</v>
      </c>
      <c r="C133" s="47"/>
      <c r="D133" s="48" t="s">
        <v>23</v>
      </c>
      <c r="E133" s="48" t="s">
        <v>25</v>
      </c>
      <c r="F133" s="48" t="s">
        <v>26</v>
      </c>
      <c r="G133" s="49" t="s">
        <v>27</v>
      </c>
      <c r="H133" s="48" t="s">
        <v>28</v>
      </c>
      <c r="I133" s="48" t="s">
        <v>29</v>
      </c>
      <c r="J133" s="48" t="s">
        <v>283</v>
      </c>
      <c r="K133" s="48" t="s">
        <v>31</v>
      </c>
      <c r="L133" s="48" t="s">
        <v>32</v>
      </c>
      <c r="M133" s="48" t="s">
        <v>202</v>
      </c>
    </row>
    <row r="134" spans="2:13" s="54" customFormat="1" ht="27.75" customHeight="1">
      <c r="B134" s="47"/>
      <c r="C134" s="47"/>
      <c r="D134" s="48"/>
      <c r="E134" s="48"/>
      <c r="F134" s="48"/>
      <c r="G134" s="49" t="s">
        <v>34</v>
      </c>
      <c r="H134" s="48"/>
      <c r="I134" s="48"/>
      <c r="J134" s="48"/>
      <c r="K134" s="48"/>
      <c r="L134" s="48"/>
      <c r="M134" s="48"/>
    </row>
    <row r="135" spans="2:13" ht="2.25" customHeight="1">
      <c r="B135" s="162"/>
      <c r="C135" s="162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</row>
    <row r="136" spans="2:13" ht="30" customHeight="1">
      <c r="B136" s="51" t="s">
        <v>284</v>
      </c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</row>
    <row r="137" spans="2:13" ht="2.25" customHeight="1">
      <c r="B137" s="69"/>
      <c r="C137" s="164"/>
      <c r="D137" s="136"/>
      <c r="E137" s="136"/>
      <c r="F137" s="165"/>
      <c r="G137" s="166"/>
      <c r="H137" s="165"/>
      <c r="I137" s="136"/>
      <c r="J137" s="136"/>
      <c r="K137" s="136"/>
      <c r="L137" s="136"/>
      <c r="M137" s="136"/>
    </row>
    <row r="138" spans="2:13" s="54" customFormat="1" ht="27" customHeight="1">
      <c r="B138" s="55">
        <v>1</v>
      </c>
      <c r="C138" s="6" t="s">
        <v>285</v>
      </c>
      <c r="D138" s="6" t="s">
        <v>286</v>
      </c>
      <c r="E138" s="57" t="s">
        <v>287</v>
      </c>
      <c r="F138" s="74">
        <v>30500000</v>
      </c>
      <c r="G138" s="74">
        <v>27786665.430221025</v>
      </c>
      <c r="H138" s="57" t="s">
        <v>288</v>
      </c>
      <c r="I138" s="57" t="s">
        <v>289</v>
      </c>
      <c r="J138" s="167" t="s">
        <v>290</v>
      </c>
      <c r="K138" s="60" t="s">
        <v>291</v>
      </c>
      <c r="L138" s="22">
        <v>240</v>
      </c>
      <c r="M138" s="57" t="s">
        <v>292</v>
      </c>
    </row>
    <row r="139" spans="2:13" s="54" customFormat="1" ht="27" customHeight="1">
      <c r="B139" s="55">
        <v>2</v>
      </c>
      <c r="C139" s="6" t="s">
        <v>285</v>
      </c>
      <c r="D139" s="6" t="s">
        <v>286</v>
      </c>
      <c r="E139" s="57" t="s">
        <v>287</v>
      </c>
      <c r="F139" s="74">
        <v>14500000</v>
      </c>
      <c r="G139" s="74">
        <v>13210058.487498453</v>
      </c>
      <c r="H139" s="57" t="s">
        <v>293</v>
      </c>
      <c r="I139" s="57" t="s">
        <v>294</v>
      </c>
      <c r="J139" s="167" t="s">
        <v>290</v>
      </c>
      <c r="K139" s="60" t="s">
        <v>291</v>
      </c>
      <c r="L139" s="22">
        <v>240</v>
      </c>
      <c r="M139" s="57" t="s">
        <v>292</v>
      </c>
    </row>
    <row r="140" spans="2:13" s="54" customFormat="1" ht="27" customHeight="1">
      <c r="B140" s="55">
        <v>3</v>
      </c>
      <c r="C140" s="6" t="s">
        <v>295</v>
      </c>
      <c r="D140" s="6" t="s">
        <v>286</v>
      </c>
      <c r="E140" s="57" t="s">
        <v>296</v>
      </c>
      <c r="F140" s="74">
        <v>30000000</v>
      </c>
      <c r="G140" s="74">
        <v>1440800</v>
      </c>
      <c r="H140" s="57" t="s">
        <v>297</v>
      </c>
      <c r="I140" s="57" t="s">
        <v>298</v>
      </c>
      <c r="J140" s="167" t="s">
        <v>299</v>
      </c>
      <c r="K140" s="60" t="s">
        <v>300</v>
      </c>
      <c r="L140" s="22">
        <v>120</v>
      </c>
      <c r="M140" s="57" t="s">
        <v>301</v>
      </c>
    </row>
    <row r="141" spans="2:13" s="54" customFormat="1" ht="27" customHeight="1">
      <c r="B141" s="55">
        <v>4</v>
      </c>
      <c r="C141" s="6" t="s">
        <v>302</v>
      </c>
      <c r="D141" s="6" t="s">
        <v>286</v>
      </c>
      <c r="E141" s="57" t="s">
        <v>303</v>
      </c>
      <c r="F141" s="150">
        <v>158000000</v>
      </c>
      <c r="G141" s="150">
        <v>122457420</v>
      </c>
      <c r="H141" s="57" t="s">
        <v>304</v>
      </c>
      <c r="I141" s="57" t="s">
        <v>305</v>
      </c>
      <c r="J141" s="167" t="s">
        <v>306</v>
      </c>
      <c r="K141" s="60" t="s">
        <v>307</v>
      </c>
      <c r="L141" s="22">
        <v>120</v>
      </c>
      <c r="M141" s="57" t="s">
        <v>308</v>
      </c>
    </row>
    <row r="142" spans="2:13" s="54" customFormat="1" ht="27" customHeight="1">
      <c r="B142" s="55">
        <v>5</v>
      </c>
      <c r="C142" s="6" t="s">
        <v>309</v>
      </c>
      <c r="D142" s="6" t="s">
        <v>310</v>
      </c>
      <c r="E142" s="57" t="s">
        <v>311</v>
      </c>
      <c r="F142" s="74">
        <v>1580701760</v>
      </c>
      <c r="G142" s="74">
        <v>1303285669.146275</v>
      </c>
      <c r="H142" s="57" t="s">
        <v>312</v>
      </c>
      <c r="I142" s="57" t="s">
        <v>313</v>
      </c>
      <c r="J142" s="58" t="s">
        <v>314</v>
      </c>
      <c r="K142" s="60" t="s">
        <v>315</v>
      </c>
      <c r="L142" s="22">
        <v>212</v>
      </c>
      <c r="M142" s="57" t="s">
        <v>316</v>
      </c>
    </row>
    <row r="143" spans="2:13" s="54" customFormat="1" ht="36">
      <c r="B143" s="55">
        <v>6</v>
      </c>
      <c r="C143" s="6" t="s">
        <v>309</v>
      </c>
      <c r="D143" s="6" t="s">
        <v>43</v>
      </c>
      <c r="E143" s="57" t="s">
        <v>317</v>
      </c>
      <c r="F143" s="74">
        <v>1100000000</v>
      </c>
      <c r="G143" s="74">
        <v>865740784.56000006</v>
      </c>
      <c r="H143" s="57" t="s">
        <v>318</v>
      </c>
      <c r="I143" s="57" t="s">
        <v>319</v>
      </c>
      <c r="J143" s="58" t="s">
        <v>320</v>
      </c>
      <c r="K143" s="60" t="s">
        <v>321</v>
      </c>
      <c r="L143" s="22">
        <v>240</v>
      </c>
      <c r="M143" s="57" t="s">
        <v>322</v>
      </c>
    </row>
    <row r="144" spans="2:13" s="54" customFormat="1" ht="27" customHeight="1">
      <c r="B144" s="55">
        <v>7</v>
      </c>
      <c r="C144" s="6" t="s">
        <v>323</v>
      </c>
      <c r="D144" s="6" t="s">
        <v>286</v>
      </c>
      <c r="E144" s="57" t="s">
        <v>324</v>
      </c>
      <c r="F144" s="74">
        <v>8500000</v>
      </c>
      <c r="G144" s="74">
        <v>6061000</v>
      </c>
      <c r="H144" s="57" t="s">
        <v>325</v>
      </c>
      <c r="I144" s="57" t="s">
        <v>326</v>
      </c>
      <c r="J144" s="58" t="s">
        <v>327</v>
      </c>
      <c r="K144" s="57" t="s">
        <v>328</v>
      </c>
      <c r="L144" s="22">
        <v>120</v>
      </c>
      <c r="M144" s="57" t="s">
        <v>329</v>
      </c>
    </row>
    <row r="145" spans="2:14" s="54" customFormat="1" ht="27" customHeight="1">
      <c r="B145" s="55">
        <v>8</v>
      </c>
      <c r="C145" s="6" t="s">
        <v>330</v>
      </c>
      <c r="D145" s="6" t="s">
        <v>286</v>
      </c>
      <c r="E145" s="57" t="s">
        <v>331</v>
      </c>
      <c r="F145" s="74">
        <v>58500000</v>
      </c>
      <c r="G145" s="74">
        <v>50108162</v>
      </c>
      <c r="H145" s="57" t="s">
        <v>332</v>
      </c>
      <c r="I145" s="57" t="s">
        <v>333</v>
      </c>
      <c r="J145" s="58" t="s">
        <v>334</v>
      </c>
      <c r="K145" s="60" t="s">
        <v>307</v>
      </c>
      <c r="L145" s="22">
        <v>180</v>
      </c>
      <c r="M145" s="58" t="s">
        <v>121</v>
      </c>
    </row>
    <row r="146" spans="2:14" s="54" customFormat="1" ht="27" customHeight="1">
      <c r="B146" s="55">
        <v>9</v>
      </c>
      <c r="C146" s="6" t="s">
        <v>330</v>
      </c>
      <c r="D146" s="6" t="s">
        <v>286</v>
      </c>
      <c r="E146" s="57" t="s">
        <v>331</v>
      </c>
      <c r="F146" s="74">
        <v>16500000</v>
      </c>
      <c r="G146" s="74">
        <v>14214749.043635502</v>
      </c>
      <c r="H146" s="57" t="s">
        <v>335</v>
      </c>
      <c r="I146" s="57" t="s">
        <v>336</v>
      </c>
      <c r="J146" s="58" t="s">
        <v>334</v>
      </c>
      <c r="K146" s="60" t="s">
        <v>307</v>
      </c>
      <c r="L146" s="22">
        <v>180</v>
      </c>
      <c r="M146" s="58" t="s">
        <v>121</v>
      </c>
    </row>
    <row r="147" spans="2:14" s="54" customFormat="1" ht="27" customHeight="1">
      <c r="B147" s="55">
        <v>10</v>
      </c>
      <c r="C147" s="6" t="s">
        <v>337</v>
      </c>
      <c r="D147" s="6" t="s">
        <v>286</v>
      </c>
      <c r="E147" s="57" t="s">
        <v>338</v>
      </c>
      <c r="F147" s="74">
        <v>80000000</v>
      </c>
      <c r="G147" s="74">
        <v>57662352.300443716</v>
      </c>
      <c r="H147" s="57" t="s">
        <v>293</v>
      </c>
      <c r="I147" s="57" t="s">
        <v>339</v>
      </c>
      <c r="J147" s="58" t="s">
        <v>340</v>
      </c>
      <c r="K147" s="60" t="s">
        <v>341</v>
      </c>
      <c r="L147" s="22">
        <v>120</v>
      </c>
      <c r="M147" s="58" t="s">
        <v>308</v>
      </c>
    </row>
    <row r="148" spans="2:14" s="54" customFormat="1" ht="27" customHeight="1">
      <c r="B148" s="55">
        <v>11</v>
      </c>
      <c r="C148" s="6" t="s">
        <v>342</v>
      </c>
      <c r="D148" s="6" t="s">
        <v>310</v>
      </c>
      <c r="E148" s="57" t="s">
        <v>343</v>
      </c>
      <c r="F148" s="74">
        <v>450000000</v>
      </c>
      <c r="G148" s="74">
        <v>227678724</v>
      </c>
      <c r="H148" s="57" t="s">
        <v>344</v>
      </c>
      <c r="I148" s="57" t="s">
        <v>345</v>
      </c>
      <c r="J148" s="57" t="s">
        <v>346</v>
      </c>
      <c r="K148" s="57" t="s">
        <v>265</v>
      </c>
      <c r="L148" s="22">
        <v>180</v>
      </c>
      <c r="M148" s="57" t="s">
        <v>347</v>
      </c>
    </row>
    <row r="149" spans="2:14" s="54" customFormat="1" ht="27" customHeight="1">
      <c r="B149" s="55">
        <v>12</v>
      </c>
      <c r="C149" s="6" t="s">
        <v>348</v>
      </c>
      <c r="D149" s="6" t="s">
        <v>349</v>
      </c>
      <c r="E149" s="57" t="s">
        <v>350</v>
      </c>
      <c r="F149" s="74">
        <v>32000000</v>
      </c>
      <c r="G149" s="74">
        <v>17866622</v>
      </c>
      <c r="H149" s="57" t="s">
        <v>351</v>
      </c>
      <c r="I149" s="57" t="s">
        <v>352</v>
      </c>
      <c r="J149" s="57" t="s">
        <v>353</v>
      </c>
      <c r="K149" s="57" t="s">
        <v>354</v>
      </c>
      <c r="L149" s="22">
        <v>120</v>
      </c>
      <c r="M149" s="57" t="s">
        <v>355</v>
      </c>
    </row>
    <row r="150" spans="2:14" s="54" customFormat="1" ht="27" customHeight="1">
      <c r="B150" s="55">
        <v>13</v>
      </c>
      <c r="C150" s="6" t="s">
        <v>356</v>
      </c>
      <c r="D150" s="6" t="s">
        <v>36</v>
      </c>
      <c r="E150" s="57" t="s">
        <v>357</v>
      </c>
      <c r="F150" s="74">
        <v>960000000</v>
      </c>
      <c r="G150" s="74">
        <v>958074332.02999997</v>
      </c>
      <c r="H150" s="57" t="s">
        <v>358</v>
      </c>
      <c r="I150" s="57" t="s">
        <v>359</v>
      </c>
      <c r="J150" s="58" t="s">
        <v>360</v>
      </c>
      <c r="K150" s="57" t="s">
        <v>361</v>
      </c>
      <c r="L150" s="22">
        <v>180</v>
      </c>
      <c r="M150" s="58" t="s">
        <v>362</v>
      </c>
    </row>
    <row r="151" spans="2:14" s="54" customFormat="1" ht="48">
      <c r="B151" s="55">
        <v>14</v>
      </c>
      <c r="C151" s="56" t="s">
        <v>363</v>
      </c>
      <c r="D151" s="6" t="s">
        <v>43</v>
      </c>
      <c r="E151" s="57" t="s">
        <v>364</v>
      </c>
      <c r="F151" s="74">
        <v>1237000000</v>
      </c>
      <c r="G151" s="74">
        <v>1052446220.8701349</v>
      </c>
      <c r="H151" s="57" t="s">
        <v>365</v>
      </c>
      <c r="I151" s="57" t="s">
        <v>366</v>
      </c>
      <c r="J151" s="57" t="s">
        <v>367</v>
      </c>
      <c r="K151" s="60" t="s">
        <v>368</v>
      </c>
      <c r="L151" s="22">
        <v>180</v>
      </c>
      <c r="M151" s="57" t="s">
        <v>369</v>
      </c>
    </row>
    <row r="152" spans="2:14" ht="3" customHeight="1">
      <c r="B152" s="107"/>
      <c r="C152" s="108"/>
      <c r="D152" s="109"/>
      <c r="E152" s="110"/>
      <c r="F152" s="111"/>
      <c r="G152" s="112"/>
      <c r="H152" s="110"/>
      <c r="I152" s="110"/>
      <c r="J152" s="76"/>
      <c r="K152" s="110"/>
      <c r="L152" s="114"/>
      <c r="M152" s="110"/>
    </row>
    <row r="153" spans="2:14" s="120" customFormat="1" ht="30" customHeight="1">
      <c r="B153" s="116" t="s">
        <v>114</v>
      </c>
      <c r="C153" s="117"/>
      <c r="D153" s="118"/>
      <c r="E153" s="118"/>
      <c r="F153" s="119">
        <f>SUM(F138:F151)</f>
        <v>5756201760</v>
      </c>
      <c r="G153" s="119">
        <f>SUM(G138:G151)</f>
        <v>4718033559.8682089</v>
      </c>
      <c r="H153" s="118"/>
      <c r="I153" s="118"/>
      <c r="J153" s="118"/>
      <c r="K153" s="118"/>
      <c r="L153" s="118"/>
      <c r="M153" s="118"/>
    </row>
    <row r="154" spans="2:14" ht="3" customHeight="1">
      <c r="B154" s="168"/>
      <c r="C154" s="25"/>
      <c r="D154" s="169"/>
      <c r="E154" s="169"/>
      <c r="F154" s="170"/>
      <c r="G154" s="170"/>
      <c r="H154" s="169"/>
      <c r="I154" s="169"/>
      <c r="J154" s="169"/>
      <c r="K154" s="169"/>
      <c r="L154" s="169"/>
      <c r="M154" s="169"/>
    </row>
    <row r="155" spans="2:14" ht="3" customHeight="1">
      <c r="B155" s="69"/>
      <c r="C155" s="104"/>
      <c r="D155" s="104"/>
      <c r="E155" s="104"/>
      <c r="F155" s="104"/>
      <c r="G155" s="104"/>
      <c r="H155" s="104"/>
      <c r="I155" s="104"/>
      <c r="J155" s="104"/>
      <c r="K155" s="104"/>
      <c r="L155" s="171"/>
      <c r="M155" s="171"/>
    </row>
    <row r="156" spans="2:14" ht="30" customHeight="1">
      <c r="B156" s="51" t="s">
        <v>370</v>
      </c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</row>
    <row r="157" spans="2:14" ht="3" customHeight="1">
      <c r="B157" s="69"/>
      <c r="C157" s="164"/>
      <c r="D157" s="104"/>
      <c r="E157" s="104"/>
      <c r="F157" s="104"/>
      <c r="G157" s="104"/>
      <c r="H157" s="104"/>
      <c r="I157" s="104"/>
      <c r="J157" s="104"/>
      <c r="K157" s="104"/>
      <c r="L157" s="171"/>
      <c r="M157" s="171"/>
    </row>
    <row r="158" spans="2:14" s="54" customFormat="1" ht="27" customHeight="1">
      <c r="B158" s="55">
        <v>1</v>
      </c>
      <c r="C158" s="6" t="s">
        <v>371</v>
      </c>
      <c r="D158" s="6" t="s">
        <v>116</v>
      </c>
      <c r="E158" s="57" t="s">
        <v>372</v>
      </c>
      <c r="F158" s="150">
        <v>3200000</v>
      </c>
      <c r="G158" s="150">
        <v>373333.50999999739</v>
      </c>
      <c r="H158" s="57" t="s">
        <v>373</v>
      </c>
      <c r="I158" s="57" t="s">
        <v>374</v>
      </c>
      <c r="J158" s="57" t="s">
        <v>375</v>
      </c>
      <c r="K158" s="57" t="s">
        <v>376</v>
      </c>
      <c r="L158" s="22">
        <v>60</v>
      </c>
      <c r="M158" s="57" t="s">
        <v>377</v>
      </c>
      <c r="N158" s="172"/>
    </row>
    <row r="159" spans="2:14" s="54" customFormat="1" ht="27" customHeight="1">
      <c r="B159" s="55">
        <v>2</v>
      </c>
      <c r="C159" s="6" t="s">
        <v>371</v>
      </c>
      <c r="D159" s="6" t="s">
        <v>116</v>
      </c>
      <c r="E159" s="57" t="s">
        <v>378</v>
      </c>
      <c r="F159" s="150">
        <v>5000000</v>
      </c>
      <c r="G159" s="150">
        <v>3620689.5899999975</v>
      </c>
      <c r="H159" s="57" t="s">
        <v>379</v>
      </c>
      <c r="I159" s="57" t="s">
        <v>380</v>
      </c>
      <c r="J159" s="173" t="s">
        <v>381</v>
      </c>
      <c r="K159" s="57" t="s">
        <v>382</v>
      </c>
      <c r="L159" s="22">
        <v>60</v>
      </c>
      <c r="M159" s="57" t="s">
        <v>383</v>
      </c>
      <c r="N159" s="172"/>
    </row>
    <row r="160" spans="2:14" s="54" customFormat="1" ht="27" customHeight="1">
      <c r="B160" s="55">
        <v>3</v>
      </c>
      <c r="C160" s="6" t="s">
        <v>384</v>
      </c>
      <c r="D160" s="6" t="s">
        <v>116</v>
      </c>
      <c r="E160" s="57" t="s">
        <v>385</v>
      </c>
      <c r="F160" s="150">
        <v>35000000</v>
      </c>
      <c r="G160" s="150">
        <v>28563218.210000008</v>
      </c>
      <c r="H160" s="57" t="s">
        <v>386</v>
      </c>
      <c r="I160" s="174" t="s">
        <v>387</v>
      </c>
      <c r="J160" s="57" t="s">
        <v>388</v>
      </c>
      <c r="K160" s="57" t="s">
        <v>389</v>
      </c>
      <c r="L160" s="22">
        <v>180</v>
      </c>
      <c r="M160" s="57" t="s">
        <v>390</v>
      </c>
      <c r="N160" s="172"/>
    </row>
    <row r="161" spans="2:14" s="54" customFormat="1" ht="27" customHeight="1">
      <c r="B161" s="55">
        <v>4</v>
      </c>
      <c r="C161" s="6" t="s">
        <v>391</v>
      </c>
      <c r="D161" s="6" t="s">
        <v>116</v>
      </c>
      <c r="E161" s="57" t="s">
        <v>392</v>
      </c>
      <c r="F161" s="175">
        <v>4437000</v>
      </c>
      <c r="G161" s="175">
        <v>1442269.3100000005</v>
      </c>
      <c r="H161" s="57" t="s">
        <v>393</v>
      </c>
      <c r="I161" s="174" t="s">
        <v>394</v>
      </c>
      <c r="J161" s="57" t="s">
        <v>395</v>
      </c>
      <c r="K161" s="57" t="s">
        <v>396</v>
      </c>
      <c r="L161" s="22">
        <v>77</v>
      </c>
      <c r="M161" s="58" t="s">
        <v>236</v>
      </c>
      <c r="N161" s="172"/>
    </row>
    <row r="162" spans="2:14" s="54" customFormat="1" ht="27" customHeight="1">
      <c r="B162" s="55">
        <v>5</v>
      </c>
      <c r="C162" s="6" t="s">
        <v>397</v>
      </c>
      <c r="D162" s="6" t="s">
        <v>116</v>
      </c>
      <c r="E162" s="57" t="s">
        <v>398</v>
      </c>
      <c r="F162" s="74">
        <v>12000000</v>
      </c>
      <c r="G162" s="74">
        <v>2447863.4399999855</v>
      </c>
      <c r="H162" s="57" t="s">
        <v>399</v>
      </c>
      <c r="I162" s="57" t="s">
        <v>400</v>
      </c>
      <c r="J162" s="167" t="s">
        <v>401</v>
      </c>
      <c r="K162" s="57" t="s">
        <v>402</v>
      </c>
      <c r="L162" s="22">
        <v>120</v>
      </c>
      <c r="M162" s="57" t="s">
        <v>403</v>
      </c>
      <c r="N162" s="172"/>
    </row>
    <row r="163" spans="2:14" s="54" customFormat="1" ht="27" customHeight="1">
      <c r="B163" s="55">
        <v>6</v>
      </c>
      <c r="C163" s="6" t="s">
        <v>397</v>
      </c>
      <c r="D163" s="6" t="s">
        <v>116</v>
      </c>
      <c r="E163" s="57" t="s">
        <v>404</v>
      </c>
      <c r="F163" s="74">
        <v>5700000</v>
      </c>
      <c r="G163" s="74">
        <v>4287179.4499999946</v>
      </c>
      <c r="H163" s="57" t="s">
        <v>405</v>
      </c>
      <c r="I163" s="57" t="s">
        <v>406</v>
      </c>
      <c r="J163" s="167" t="s">
        <v>407</v>
      </c>
      <c r="K163" s="57" t="s">
        <v>408</v>
      </c>
      <c r="L163" s="22">
        <v>120</v>
      </c>
      <c r="M163" s="57" t="s">
        <v>409</v>
      </c>
      <c r="N163" s="172"/>
    </row>
    <row r="164" spans="2:14" s="54" customFormat="1" ht="27" customHeight="1">
      <c r="B164" s="55">
        <v>7</v>
      </c>
      <c r="C164" s="6" t="s">
        <v>410</v>
      </c>
      <c r="D164" s="6" t="s">
        <v>116</v>
      </c>
      <c r="E164" s="57" t="s">
        <v>411</v>
      </c>
      <c r="F164" s="74">
        <v>38000000</v>
      </c>
      <c r="G164" s="74">
        <v>28418803.560000092</v>
      </c>
      <c r="H164" s="57" t="s">
        <v>412</v>
      </c>
      <c r="I164" s="57" t="s">
        <v>413</v>
      </c>
      <c r="J164" s="173" t="s">
        <v>414</v>
      </c>
      <c r="K164" s="57" t="s">
        <v>415</v>
      </c>
      <c r="L164" s="22">
        <v>240</v>
      </c>
      <c r="M164" s="57" t="s">
        <v>223</v>
      </c>
      <c r="N164" s="172"/>
    </row>
    <row r="165" spans="2:14" s="54" customFormat="1" ht="27" customHeight="1">
      <c r="B165" s="55">
        <v>8</v>
      </c>
      <c r="C165" s="6" t="s">
        <v>261</v>
      </c>
      <c r="D165" s="6" t="s">
        <v>116</v>
      </c>
      <c r="E165" s="57" t="s">
        <v>353</v>
      </c>
      <c r="F165" s="74">
        <v>22000000</v>
      </c>
      <c r="G165" s="74">
        <v>11758620.819999954</v>
      </c>
      <c r="H165" s="57" t="s">
        <v>416</v>
      </c>
      <c r="I165" s="57" t="s">
        <v>417</v>
      </c>
      <c r="J165" s="173" t="s">
        <v>418</v>
      </c>
      <c r="K165" s="57" t="s">
        <v>419</v>
      </c>
      <c r="L165" s="22">
        <v>120</v>
      </c>
      <c r="M165" s="57" t="s">
        <v>420</v>
      </c>
      <c r="N165" s="172"/>
    </row>
    <row r="166" spans="2:14" s="54" customFormat="1" ht="27" customHeight="1">
      <c r="B166" s="55">
        <v>9</v>
      </c>
      <c r="C166" s="6" t="s">
        <v>421</v>
      </c>
      <c r="D166" s="6" t="s">
        <v>116</v>
      </c>
      <c r="E166" s="57" t="s">
        <v>422</v>
      </c>
      <c r="F166" s="74">
        <v>25000000</v>
      </c>
      <c r="G166" s="74">
        <v>21523509.399999969</v>
      </c>
      <c r="H166" s="57" t="s">
        <v>423</v>
      </c>
      <c r="I166" s="57" t="s">
        <v>424</v>
      </c>
      <c r="J166" s="173" t="s">
        <v>425</v>
      </c>
      <c r="K166" s="57" t="s">
        <v>426</v>
      </c>
      <c r="L166" s="22">
        <v>180</v>
      </c>
      <c r="M166" s="57" t="s">
        <v>427</v>
      </c>
      <c r="N166" s="172"/>
    </row>
    <row r="167" spans="2:14" s="54" customFormat="1" ht="27" customHeight="1">
      <c r="B167" s="55">
        <v>10</v>
      </c>
      <c r="C167" s="6" t="s">
        <v>302</v>
      </c>
      <c r="D167" s="6" t="s">
        <v>116</v>
      </c>
      <c r="E167" s="57" t="s">
        <v>428</v>
      </c>
      <c r="F167" s="74">
        <v>60000000</v>
      </c>
      <c r="G167" s="74">
        <v>53924050.559999943</v>
      </c>
      <c r="H167" s="57" t="s">
        <v>429</v>
      </c>
      <c r="I167" s="57" t="s">
        <v>430</v>
      </c>
      <c r="J167" s="167" t="s">
        <v>431</v>
      </c>
      <c r="K167" s="57" t="s">
        <v>432</v>
      </c>
      <c r="L167" s="22">
        <v>240</v>
      </c>
      <c r="M167" s="57" t="s">
        <v>433</v>
      </c>
      <c r="N167" s="172"/>
    </row>
    <row r="168" spans="2:14" s="54" customFormat="1" ht="27" customHeight="1">
      <c r="B168" s="55">
        <f>B167+1</f>
        <v>11</v>
      </c>
      <c r="C168" s="6" t="s">
        <v>434</v>
      </c>
      <c r="D168" s="6" t="s">
        <v>116</v>
      </c>
      <c r="E168" s="57" t="s">
        <v>435</v>
      </c>
      <c r="F168" s="74">
        <v>6000000</v>
      </c>
      <c r="G168" s="74">
        <v>2033898.1200000029</v>
      </c>
      <c r="H168" s="57" t="s">
        <v>436</v>
      </c>
      <c r="I168" s="57" t="s">
        <v>437</v>
      </c>
      <c r="J168" s="167" t="s">
        <v>438</v>
      </c>
      <c r="K168" s="57" t="s">
        <v>439</v>
      </c>
      <c r="L168" s="22">
        <v>120</v>
      </c>
      <c r="M168" s="57" t="s">
        <v>440</v>
      </c>
      <c r="N168" s="172"/>
    </row>
    <row r="169" spans="2:14" s="54" customFormat="1" ht="27" customHeight="1">
      <c r="B169" s="55">
        <f t="shared" ref="B169:B232" si="3">B168+1</f>
        <v>12</v>
      </c>
      <c r="C169" s="6" t="s">
        <v>434</v>
      </c>
      <c r="D169" s="6" t="s">
        <v>116</v>
      </c>
      <c r="E169" s="57" t="s">
        <v>441</v>
      </c>
      <c r="F169" s="74">
        <v>4300000</v>
      </c>
      <c r="G169" s="74">
        <v>3417948.629999998</v>
      </c>
      <c r="H169" s="57" t="s">
        <v>442</v>
      </c>
      <c r="I169" s="57" t="s">
        <v>443</v>
      </c>
      <c r="J169" s="167" t="s">
        <v>444</v>
      </c>
      <c r="K169" s="57" t="s">
        <v>445</v>
      </c>
      <c r="L169" s="22">
        <v>120</v>
      </c>
      <c r="M169" s="57" t="s">
        <v>446</v>
      </c>
      <c r="N169" s="172"/>
    </row>
    <row r="170" spans="2:14" s="54" customFormat="1" ht="27" customHeight="1">
      <c r="B170" s="55">
        <f t="shared" si="3"/>
        <v>13</v>
      </c>
      <c r="C170" s="6" t="s">
        <v>447</v>
      </c>
      <c r="D170" s="6" t="s">
        <v>116</v>
      </c>
      <c r="E170" s="57" t="s">
        <v>448</v>
      </c>
      <c r="F170" s="74">
        <v>12000000</v>
      </c>
      <c r="G170" s="74">
        <v>10431818.139999993</v>
      </c>
      <c r="H170" s="57" t="s">
        <v>449</v>
      </c>
      <c r="I170" s="57" t="s">
        <v>450</v>
      </c>
      <c r="J170" s="167" t="s">
        <v>451</v>
      </c>
      <c r="K170" s="57" t="s">
        <v>452</v>
      </c>
      <c r="L170" s="22">
        <v>180</v>
      </c>
      <c r="M170" s="57" t="s">
        <v>453</v>
      </c>
      <c r="N170" s="172"/>
    </row>
    <row r="171" spans="2:14" s="54" customFormat="1" ht="27" customHeight="1">
      <c r="B171" s="55">
        <f t="shared" si="3"/>
        <v>14</v>
      </c>
      <c r="C171" s="6" t="s">
        <v>454</v>
      </c>
      <c r="D171" s="6" t="s">
        <v>116</v>
      </c>
      <c r="E171" s="57" t="s">
        <v>455</v>
      </c>
      <c r="F171" s="74">
        <v>20000000</v>
      </c>
      <c r="G171" s="74">
        <v>16923076.939999972</v>
      </c>
      <c r="H171" s="57" t="s">
        <v>456</v>
      </c>
      <c r="I171" s="57" t="s">
        <v>457</v>
      </c>
      <c r="J171" s="167" t="s">
        <v>458</v>
      </c>
      <c r="K171" s="57" t="s">
        <v>459</v>
      </c>
      <c r="L171" s="22">
        <v>120</v>
      </c>
      <c r="M171" s="57" t="s">
        <v>460</v>
      </c>
      <c r="N171" s="172"/>
    </row>
    <row r="172" spans="2:14" s="54" customFormat="1" ht="27" customHeight="1">
      <c r="B172" s="55">
        <f t="shared" si="3"/>
        <v>15</v>
      </c>
      <c r="C172" s="6" t="s">
        <v>461</v>
      </c>
      <c r="D172" s="6" t="s">
        <v>116</v>
      </c>
      <c r="E172" s="57" t="s">
        <v>462</v>
      </c>
      <c r="F172" s="74">
        <v>60000000</v>
      </c>
      <c r="G172" s="74">
        <v>51706438.759999968</v>
      </c>
      <c r="H172" s="57" t="s">
        <v>463</v>
      </c>
      <c r="I172" s="57" t="s">
        <v>464</v>
      </c>
      <c r="J172" s="167" t="s">
        <v>465</v>
      </c>
      <c r="K172" s="57" t="s">
        <v>466</v>
      </c>
      <c r="L172" s="22">
        <v>180</v>
      </c>
      <c r="M172" s="57" t="s">
        <v>427</v>
      </c>
      <c r="N172" s="172"/>
    </row>
    <row r="173" spans="2:14" s="54" customFormat="1" ht="27" customHeight="1">
      <c r="B173" s="55">
        <f t="shared" si="3"/>
        <v>16</v>
      </c>
      <c r="C173" s="6" t="s">
        <v>467</v>
      </c>
      <c r="D173" s="6" t="s">
        <v>116</v>
      </c>
      <c r="E173" s="57" t="s">
        <v>468</v>
      </c>
      <c r="F173" s="74">
        <v>6500000</v>
      </c>
      <c r="G173" s="74">
        <v>802469.38999999291</v>
      </c>
      <c r="H173" s="57" t="s">
        <v>469</v>
      </c>
      <c r="I173" s="57" t="s">
        <v>470</v>
      </c>
      <c r="J173" s="167" t="s">
        <v>471</v>
      </c>
      <c r="K173" s="57" t="s">
        <v>472</v>
      </c>
      <c r="L173" s="22">
        <v>84</v>
      </c>
      <c r="M173" s="57" t="s">
        <v>473</v>
      </c>
      <c r="N173" s="172"/>
    </row>
    <row r="174" spans="2:14" s="54" customFormat="1" ht="27" customHeight="1">
      <c r="B174" s="55">
        <f t="shared" si="3"/>
        <v>17</v>
      </c>
      <c r="C174" s="6" t="s">
        <v>474</v>
      </c>
      <c r="D174" s="6" t="s">
        <v>116</v>
      </c>
      <c r="E174" s="57" t="s">
        <v>475</v>
      </c>
      <c r="F174" s="74">
        <v>5000000</v>
      </c>
      <c r="G174" s="74">
        <v>2833333.1600000039</v>
      </c>
      <c r="H174" s="57" t="s">
        <v>476</v>
      </c>
      <c r="I174" s="57" t="s">
        <v>477</v>
      </c>
      <c r="J174" s="167" t="s">
        <v>478</v>
      </c>
      <c r="K174" s="57" t="s">
        <v>479</v>
      </c>
      <c r="L174" s="22">
        <v>120</v>
      </c>
      <c r="M174" s="57" t="s">
        <v>480</v>
      </c>
      <c r="N174" s="172"/>
    </row>
    <row r="175" spans="2:14" s="54" customFormat="1" ht="27" customHeight="1">
      <c r="B175" s="55">
        <f t="shared" si="3"/>
        <v>18</v>
      </c>
      <c r="C175" s="6" t="s">
        <v>481</v>
      </c>
      <c r="D175" s="6" t="s">
        <v>116</v>
      </c>
      <c r="E175" s="57" t="s">
        <v>482</v>
      </c>
      <c r="F175" s="74">
        <v>10000000</v>
      </c>
      <c r="G175" s="74">
        <v>2689075.929999995</v>
      </c>
      <c r="H175" s="57" t="s">
        <v>483</v>
      </c>
      <c r="I175" s="57" t="s">
        <v>484</v>
      </c>
      <c r="J175" s="167" t="s">
        <v>485</v>
      </c>
      <c r="K175" s="57" t="s">
        <v>486</v>
      </c>
      <c r="L175" s="22">
        <v>120</v>
      </c>
      <c r="M175" s="57" t="s">
        <v>487</v>
      </c>
      <c r="N175" s="172"/>
    </row>
    <row r="176" spans="2:14" s="54" customFormat="1" ht="27" customHeight="1">
      <c r="B176" s="55">
        <f t="shared" si="3"/>
        <v>19</v>
      </c>
      <c r="C176" s="6" t="s">
        <v>481</v>
      </c>
      <c r="D176" s="6" t="s">
        <v>116</v>
      </c>
      <c r="E176" s="57" t="s">
        <v>488</v>
      </c>
      <c r="F176" s="74">
        <v>3000000</v>
      </c>
      <c r="G176" s="74">
        <v>1025640.690000006</v>
      </c>
      <c r="H176" s="57" t="s">
        <v>489</v>
      </c>
      <c r="I176" s="57" t="s">
        <v>490</v>
      </c>
      <c r="J176" s="167" t="s">
        <v>491</v>
      </c>
      <c r="K176" s="57" t="s">
        <v>492</v>
      </c>
      <c r="L176" s="22">
        <v>120</v>
      </c>
      <c r="M176" s="57" t="s">
        <v>493</v>
      </c>
      <c r="N176" s="172"/>
    </row>
    <row r="177" spans="2:14" s="54" customFormat="1" ht="27" customHeight="1">
      <c r="B177" s="55">
        <f t="shared" si="3"/>
        <v>20</v>
      </c>
      <c r="C177" s="6" t="s">
        <v>481</v>
      </c>
      <c r="D177" s="6" t="s">
        <v>116</v>
      </c>
      <c r="E177" s="57" t="s">
        <v>494</v>
      </c>
      <c r="F177" s="74">
        <v>5000000</v>
      </c>
      <c r="G177" s="74">
        <v>4316239.3599999994</v>
      </c>
      <c r="H177" s="57"/>
      <c r="I177" s="57" t="s">
        <v>495</v>
      </c>
      <c r="J177" s="167" t="s">
        <v>496</v>
      </c>
      <c r="K177" s="57" t="s">
        <v>497</v>
      </c>
      <c r="L177" s="22">
        <v>120</v>
      </c>
      <c r="M177" s="58" t="s">
        <v>498</v>
      </c>
      <c r="N177" s="172"/>
    </row>
    <row r="178" spans="2:14" s="54" customFormat="1" ht="27" customHeight="1">
      <c r="B178" s="55">
        <f t="shared" si="3"/>
        <v>21</v>
      </c>
      <c r="C178" s="6" t="s">
        <v>499</v>
      </c>
      <c r="D178" s="6" t="s">
        <v>116</v>
      </c>
      <c r="E178" s="57" t="s">
        <v>500</v>
      </c>
      <c r="F178" s="74">
        <v>9000000</v>
      </c>
      <c r="G178" s="74">
        <v>7692307.6399999987</v>
      </c>
      <c r="H178" s="57"/>
      <c r="I178" s="57" t="s">
        <v>501</v>
      </c>
      <c r="J178" s="167" t="s">
        <v>502</v>
      </c>
      <c r="K178" s="57" t="s">
        <v>503</v>
      </c>
      <c r="L178" s="22">
        <v>120</v>
      </c>
      <c r="M178" s="57" t="s">
        <v>504</v>
      </c>
      <c r="N178" s="172"/>
    </row>
    <row r="179" spans="2:14" s="54" customFormat="1" ht="27" customHeight="1">
      <c r="B179" s="55">
        <f t="shared" si="3"/>
        <v>22</v>
      </c>
      <c r="C179" s="6" t="s">
        <v>505</v>
      </c>
      <c r="D179" s="6" t="s">
        <v>116</v>
      </c>
      <c r="E179" s="57" t="s">
        <v>506</v>
      </c>
      <c r="F179" s="74">
        <v>42261438.229999997</v>
      </c>
      <c r="G179" s="74">
        <v>36301687.540000044</v>
      </c>
      <c r="H179" s="57" t="s">
        <v>507</v>
      </c>
      <c r="I179" s="57" t="s">
        <v>508</v>
      </c>
      <c r="J179" s="57" t="s">
        <v>509</v>
      </c>
      <c r="K179" s="57" t="s">
        <v>510</v>
      </c>
      <c r="L179" s="22">
        <v>240</v>
      </c>
      <c r="M179" s="58" t="s">
        <v>511</v>
      </c>
      <c r="N179" s="172"/>
    </row>
    <row r="180" spans="2:14" s="54" customFormat="1" ht="27" customHeight="1">
      <c r="B180" s="55">
        <f t="shared" si="3"/>
        <v>23</v>
      </c>
      <c r="C180" s="6" t="s">
        <v>512</v>
      </c>
      <c r="D180" s="6" t="s">
        <v>116</v>
      </c>
      <c r="E180" s="57" t="s">
        <v>513</v>
      </c>
      <c r="F180" s="74">
        <v>7400000</v>
      </c>
      <c r="G180" s="74">
        <v>1833333.4299999869</v>
      </c>
      <c r="H180" s="57" t="s">
        <v>514</v>
      </c>
      <c r="I180" s="57" t="s">
        <v>515</v>
      </c>
      <c r="J180" s="167" t="s">
        <v>516</v>
      </c>
      <c r="K180" s="57" t="s">
        <v>517</v>
      </c>
      <c r="L180" s="22">
        <v>120</v>
      </c>
      <c r="M180" s="57" t="s">
        <v>236</v>
      </c>
      <c r="N180" s="172"/>
    </row>
    <row r="181" spans="2:14" s="54" customFormat="1" ht="27" customHeight="1">
      <c r="B181" s="55">
        <f t="shared" si="3"/>
        <v>24</v>
      </c>
      <c r="C181" s="6" t="s">
        <v>512</v>
      </c>
      <c r="D181" s="6" t="s">
        <v>116</v>
      </c>
      <c r="E181" s="57" t="s">
        <v>518</v>
      </c>
      <c r="F181" s="74">
        <v>7000000</v>
      </c>
      <c r="G181" s="74">
        <v>3105251.2899999954</v>
      </c>
      <c r="H181" s="57" t="s">
        <v>519</v>
      </c>
      <c r="I181" s="57" t="s">
        <v>520</v>
      </c>
      <c r="J181" s="167" t="s">
        <v>521</v>
      </c>
      <c r="K181" s="57" t="s">
        <v>354</v>
      </c>
      <c r="L181" s="22">
        <v>180</v>
      </c>
      <c r="M181" s="57" t="s">
        <v>522</v>
      </c>
      <c r="N181" s="172"/>
    </row>
    <row r="182" spans="2:14" s="54" customFormat="1" ht="27" customHeight="1">
      <c r="B182" s="55">
        <f t="shared" si="3"/>
        <v>25</v>
      </c>
      <c r="C182" s="6" t="s">
        <v>512</v>
      </c>
      <c r="D182" s="6" t="s">
        <v>116</v>
      </c>
      <c r="E182" s="57" t="s">
        <v>523</v>
      </c>
      <c r="F182" s="74">
        <v>10000000</v>
      </c>
      <c r="G182" s="74">
        <v>6896551.5999999866</v>
      </c>
      <c r="H182" s="57" t="s">
        <v>524</v>
      </c>
      <c r="I182" s="57" t="s">
        <v>525</v>
      </c>
      <c r="J182" s="167" t="s">
        <v>526</v>
      </c>
      <c r="K182" s="57" t="s">
        <v>527</v>
      </c>
      <c r="L182" s="22">
        <v>120</v>
      </c>
      <c r="M182" s="57" t="s">
        <v>528</v>
      </c>
      <c r="N182" s="172"/>
    </row>
    <row r="183" spans="2:14" s="54" customFormat="1" ht="27" customHeight="1">
      <c r="B183" s="55">
        <f t="shared" si="3"/>
        <v>26</v>
      </c>
      <c r="C183" s="6" t="s">
        <v>295</v>
      </c>
      <c r="D183" s="6" t="s">
        <v>116</v>
      </c>
      <c r="E183" s="57" t="s">
        <v>529</v>
      </c>
      <c r="F183" s="74">
        <v>20000000</v>
      </c>
      <c r="G183" s="74">
        <v>10530737.689999977</v>
      </c>
      <c r="H183" s="57" t="s">
        <v>530</v>
      </c>
      <c r="I183" s="57" t="s">
        <v>531</v>
      </c>
      <c r="J183" s="173" t="s">
        <v>532</v>
      </c>
      <c r="K183" s="57" t="s">
        <v>517</v>
      </c>
      <c r="L183" s="22">
        <v>120</v>
      </c>
      <c r="M183" s="57" t="s">
        <v>329</v>
      </c>
      <c r="N183" s="172"/>
    </row>
    <row r="184" spans="2:14" s="54" customFormat="1" ht="27" customHeight="1">
      <c r="B184" s="55">
        <f t="shared" si="3"/>
        <v>27</v>
      </c>
      <c r="C184" s="6" t="s">
        <v>533</v>
      </c>
      <c r="D184" s="6" t="s">
        <v>116</v>
      </c>
      <c r="E184" s="57" t="s">
        <v>534</v>
      </c>
      <c r="F184" s="74">
        <v>3700000</v>
      </c>
      <c r="G184" s="74">
        <v>2466666.6800000039</v>
      </c>
      <c r="H184" s="57" t="s">
        <v>535</v>
      </c>
      <c r="I184" s="57" t="s">
        <v>536</v>
      </c>
      <c r="J184" s="173" t="s">
        <v>537</v>
      </c>
      <c r="K184" s="57" t="s">
        <v>538</v>
      </c>
      <c r="L184" s="22">
        <v>60</v>
      </c>
      <c r="M184" s="57" t="s">
        <v>539</v>
      </c>
      <c r="N184" s="172"/>
    </row>
    <row r="185" spans="2:14" s="54" customFormat="1" ht="27" customHeight="1">
      <c r="B185" s="55">
        <f t="shared" si="3"/>
        <v>28</v>
      </c>
      <c r="C185" s="6" t="s">
        <v>540</v>
      </c>
      <c r="D185" s="6" t="s">
        <v>116</v>
      </c>
      <c r="E185" s="57" t="s">
        <v>541</v>
      </c>
      <c r="F185" s="74">
        <v>27000000</v>
      </c>
      <c r="G185" s="150">
        <v>1603960.6500000162</v>
      </c>
      <c r="H185" s="57" t="s">
        <v>542</v>
      </c>
      <c r="I185" s="57" t="s">
        <v>543</v>
      </c>
      <c r="J185" s="167" t="s">
        <v>544</v>
      </c>
      <c r="K185" s="57" t="s">
        <v>545</v>
      </c>
      <c r="L185" s="22">
        <v>108</v>
      </c>
      <c r="M185" s="57" t="s">
        <v>546</v>
      </c>
      <c r="N185" s="172"/>
    </row>
    <row r="186" spans="2:14" s="54" customFormat="1" ht="27" customHeight="1">
      <c r="B186" s="55">
        <f t="shared" si="3"/>
        <v>29</v>
      </c>
      <c r="C186" s="6" t="s">
        <v>540</v>
      </c>
      <c r="D186" s="6" t="s">
        <v>116</v>
      </c>
      <c r="E186" s="57" t="s">
        <v>547</v>
      </c>
      <c r="F186" s="74">
        <v>15000000</v>
      </c>
      <c r="G186" s="150">
        <v>2405660.7300000205</v>
      </c>
      <c r="H186" s="57" t="s">
        <v>548</v>
      </c>
      <c r="I186" s="57" t="s">
        <v>549</v>
      </c>
      <c r="J186" s="167" t="s">
        <v>550</v>
      </c>
      <c r="K186" s="57" t="s">
        <v>486</v>
      </c>
      <c r="L186" s="22">
        <v>108</v>
      </c>
      <c r="M186" s="57" t="s">
        <v>551</v>
      </c>
      <c r="N186" s="172"/>
    </row>
    <row r="187" spans="2:14" s="54" customFormat="1" ht="27" customHeight="1">
      <c r="B187" s="55">
        <f t="shared" si="3"/>
        <v>30</v>
      </c>
      <c r="C187" s="6" t="s">
        <v>540</v>
      </c>
      <c r="D187" s="6" t="s">
        <v>116</v>
      </c>
      <c r="E187" s="57" t="s">
        <v>552</v>
      </c>
      <c r="F187" s="74">
        <v>10000000</v>
      </c>
      <c r="G187" s="150">
        <v>5555555.4399999976</v>
      </c>
      <c r="H187" s="57" t="s">
        <v>553</v>
      </c>
      <c r="I187" s="57" t="s">
        <v>554</v>
      </c>
      <c r="J187" s="167" t="s">
        <v>555</v>
      </c>
      <c r="K187" s="57" t="s">
        <v>556</v>
      </c>
      <c r="L187" s="22">
        <v>60</v>
      </c>
      <c r="M187" s="57" t="s">
        <v>557</v>
      </c>
      <c r="N187" s="172"/>
    </row>
    <row r="188" spans="2:14" s="54" customFormat="1" ht="27" customHeight="1">
      <c r="B188" s="55">
        <f t="shared" si="3"/>
        <v>31</v>
      </c>
      <c r="C188" s="6" t="s">
        <v>540</v>
      </c>
      <c r="D188" s="6" t="s">
        <v>116</v>
      </c>
      <c r="E188" s="57" t="s">
        <v>558</v>
      </c>
      <c r="F188" s="74">
        <v>67000000</v>
      </c>
      <c r="G188" s="74">
        <v>65911812.410000004</v>
      </c>
      <c r="H188" s="57" t="s">
        <v>559</v>
      </c>
      <c r="I188" s="57" t="s">
        <v>560</v>
      </c>
      <c r="J188" s="173" t="s">
        <v>561</v>
      </c>
      <c r="K188" s="57" t="s">
        <v>562</v>
      </c>
      <c r="L188" s="22">
        <v>240</v>
      </c>
      <c r="M188" s="57" t="s">
        <v>64</v>
      </c>
      <c r="N188" s="172"/>
    </row>
    <row r="189" spans="2:14" s="54" customFormat="1" ht="27" customHeight="1">
      <c r="B189" s="55">
        <f t="shared" si="3"/>
        <v>32</v>
      </c>
      <c r="C189" s="6" t="s">
        <v>563</v>
      </c>
      <c r="D189" s="6" t="s">
        <v>116</v>
      </c>
      <c r="E189" s="57" t="s">
        <v>564</v>
      </c>
      <c r="F189" s="74">
        <v>7000000</v>
      </c>
      <c r="G189" s="74">
        <v>3561403.4400000125</v>
      </c>
      <c r="H189" s="57" t="s">
        <v>565</v>
      </c>
      <c r="I189" s="57" t="s">
        <v>566</v>
      </c>
      <c r="J189" s="167" t="s">
        <v>567</v>
      </c>
      <c r="K189" s="57" t="s">
        <v>517</v>
      </c>
      <c r="L189" s="22">
        <v>120</v>
      </c>
      <c r="M189" s="57" t="s">
        <v>258</v>
      </c>
      <c r="N189" s="172"/>
    </row>
    <row r="190" spans="2:14" s="54" customFormat="1" ht="27" customHeight="1">
      <c r="B190" s="55">
        <f t="shared" si="3"/>
        <v>33</v>
      </c>
      <c r="C190" s="6" t="s">
        <v>563</v>
      </c>
      <c r="D190" s="6" t="s">
        <v>116</v>
      </c>
      <c r="E190" s="57" t="s">
        <v>568</v>
      </c>
      <c r="F190" s="74">
        <v>7500000</v>
      </c>
      <c r="G190" s="74">
        <v>5374999.8300000038</v>
      </c>
      <c r="H190" s="57" t="s">
        <v>569</v>
      </c>
      <c r="I190" s="57" t="s">
        <v>570</v>
      </c>
      <c r="J190" s="167" t="s">
        <v>571</v>
      </c>
      <c r="K190" s="57" t="s">
        <v>572</v>
      </c>
      <c r="L190" s="22">
        <v>180</v>
      </c>
      <c r="M190" s="57" t="s">
        <v>573</v>
      </c>
      <c r="N190" s="172"/>
    </row>
    <row r="191" spans="2:14" s="54" customFormat="1" ht="27" customHeight="1">
      <c r="B191" s="55">
        <f t="shared" si="3"/>
        <v>34</v>
      </c>
      <c r="C191" s="6" t="s">
        <v>574</v>
      </c>
      <c r="D191" s="6" t="s">
        <v>116</v>
      </c>
      <c r="E191" s="57" t="s">
        <v>575</v>
      </c>
      <c r="F191" s="74">
        <v>15000000</v>
      </c>
      <c r="G191" s="74">
        <v>1502554.3799999929</v>
      </c>
      <c r="H191" s="57" t="s">
        <v>576</v>
      </c>
      <c r="I191" s="57" t="s">
        <v>577</v>
      </c>
      <c r="J191" s="167" t="s">
        <v>578</v>
      </c>
      <c r="K191" s="57" t="s">
        <v>579</v>
      </c>
      <c r="L191" s="22">
        <v>120</v>
      </c>
      <c r="M191" s="57" t="s">
        <v>580</v>
      </c>
      <c r="N191" s="172"/>
    </row>
    <row r="192" spans="2:14" s="54" customFormat="1" ht="27" customHeight="1">
      <c r="B192" s="55">
        <f t="shared" si="3"/>
        <v>35</v>
      </c>
      <c r="C192" s="6" t="s">
        <v>581</v>
      </c>
      <c r="D192" s="6" t="s">
        <v>116</v>
      </c>
      <c r="E192" s="57" t="s">
        <v>582</v>
      </c>
      <c r="F192" s="150">
        <v>10000000</v>
      </c>
      <c r="G192" s="150">
        <v>1842105.0999999999</v>
      </c>
      <c r="H192" s="57" t="s">
        <v>583</v>
      </c>
      <c r="I192" s="57" t="s">
        <v>584</v>
      </c>
      <c r="J192" s="167" t="s">
        <v>343</v>
      </c>
      <c r="K192" s="57" t="s">
        <v>585</v>
      </c>
      <c r="L192" s="22">
        <v>120</v>
      </c>
      <c r="M192" s="57" t="s">
        <v>586</v>
      </c>
      <c r="N192" s="172"/>
    </row>
    <row r="193" spans="2:14" s="54" customFormat="1" ht="27" customHeight="1">
      <c r="B193" s="55">
        <f t="shared" si="3"/>
        <v>36</v>
      </c>
      <c r="C193" s="6" t="s">
        <v>581</v>
      </c>
      <c r="D193" s="6" t="s">
        <v>116</v>
      </c>
      <c r="E193" s="57" t="s">
        <v>587</v>
      </c>
      <c r="F193" s="150">
        <v>7000000</v>
      </c>
      <c r="G193" s="150">
        <v>1882352.889999995</v>
      </c>
      <c r="H193" s="57" t="s">
        <v>588</v>
      </c>
      <c r="I193" s="57" t="s">
        <v>589</v>
      </c>
      <c r="J193" s="167" t="s">
        <v>590</v>
      </c>
      <c r="K193" s="57" t="s">
        <v>591</v>
      </c>
      <c r="L193" s="22">
        <v>120</v>
      </c>
      <c r="M193" s="57" t="s">
        <v>487</v>
      </c>
      <c r="N193" s="172"/>
    </row>
    <row r="194" spans="2:14" s="54" customFormat="1" ht="27" customHeight="1">
      <c r="B194" s="55">
        <f t="shared" si="3"/>
        <v>37</v>
      </c>
      <c r="C194" s="6" t="s">
        <v>581</v>
      </c>
      <c r="D194" s="6" t="s">
        <v>116</v>
      </c>
      <c r="E194" s="57" t="s">
        <v>592</v>
      </c>
      <c r="F194" s="150">
        <v>10000000</v>
      </c>
      <c r="G194" s="150">
        <v>2580645.2799999947</v>
      </c>
      <c r="H194" s="57" t="s">
        <v>593</v>
      </c>
      <c r="I194" s="57" t="s">
        <v>594</v>
      </c>
      <c r="J194" s="167" t="s">
        <v>595</v>
      </c>
      <c r="K194" s="57" t="s">
        <v>596</v>
      </c>
      <c r="L194" s="22">
        <v>96</v>
      </c>
      <c r="M194" s="57" t="s">
        <v>403</v>
      </c>
      <c r="N194" s="172"/>
    </row>
    <row r="195" spans="2:14" s="54" customFormat="1" ht="27" customHeight="1">
      <c r="B195" s="55">
        <f t="shared" si="3"/>
        <v>38</v>
      </c>
      <c r="C195" s="6" t="s">
        <v>597</v>
      </c>
      <c r="D195" s="6" t="s">
        <v>116</v>
      </c>
      <c r="E195" s="57" t="s">
        <v>598</v>
      </c>
      <c r="F195" s="74">
        <v>6000000</v>
      </c>
      <c r="G195" s="74">
        <v>902654.40000000724</v>
      </c>
      <c r="H195" s="57" t="s">
        <v>599</v>
      </c>
      <c r="I195" s="57" t="s">
        <v>600</v>
      </c>
      <c r="J195" s="167" t="s">
        <v>601</v>
      </c>
      <c r="K195" s="57" t="s">
        <v>602</v>
      </c>
      <c r="L195" s="22">
        <v>120</v>
      </c>
      <c r="M195" s="57" t="s">
        <v>551</v>
      </c>
      <c r="N195" s="172"/>
    </row>
    <row r="196" spans="2:14" s="54" customFormat="1" ht="27" customHeight="1">
      <c r="B196" s="55">
        <f t="shared" si="3"/>
        <v>39</v>
      </c>
      <c r="C196" s="6" t="s">
        <v>597</v>
      </c>
      <c r="D196" s="6" t="s">
        <v>116</v>
      </c>
      <c r="E196" s="57" t="s">
        <v>603</v>
      </c>
      <c r="F196" s="74">
        <v>17000000</v>
      </c>
      <c r="G196" s="74">
        <v>13843664.620000012</v>
      </c>
      <c r="H196" s="57" t="s">
        <v>604</v>
      </c>
      <c r="I196" s="57" t="s">
        <v>605</v>
      </c>
      <c r="J196" s="173" t="s">
        <v>606</v>
      </c>
      <c r="K196" s="57" t="s">
        <v>607</v>
      </c>
      <c r="L196" s="22">
        <v>120</v>
      </c>
      <c r="M196" s="57" t="s">
        <v>362</v>
      </c>
      <c r="N196" s="172"/>
    </row>
    <row r="197" spans="2:14" s="54" customFormat="1" ht="27" customHeight="1">
      <c r="B197" s="55">
        <f t="shared" si="3"/>
        <v>40</v>
      </c>
      <c r="C197" s="6" t="s">
        <v>608</v>
      </c>
      <c r="D197" s="6" t="s">
        <v>116</v>
      </c>
      <c r="E197" s="57" t="s">
        <v>609</v>
      </c>
      <c r="F197" s="74">
        <v>5400000</v>
      </c>
      <c r="G197" s="74">
        <v>2978344.0699999989</v>
      </c>
      <c r="H197" s="57" t="s">
        <v>610</v>
      </c>
      <c r="I197" s="57" t="s">
        <v>611</v>
      </c>
      <c r="J197" s="173" t="s">
        <v>534</v>
      </c>
      <c r="K197" s="57" t="s">
        <v>612</v>
      </c>
      <c r="L197" s="22">
        <v>120</v>
      </c>
      <c r="M197" s="57" t="s">
        <v>498</v>
      </c>
      <c r="N197" s="172"/>
    </row>
    <row r="198" spans="2:14" s="54" customFormat="1" ht="27" customHeight="1">
      <c r="B198" s="55">
        <f t="shared" si="3"/>
        <v>41</v>
      </c>
      <c r="C198" s="6" t="s">
        <v>613</v>
      </c>
      <c r="D198" s="6" t="s">
        <v>116</v>
      </c>
      <c r="E198" s="57" t="s">
        <v>614</v>
      </c>
      <c r="F198" s="74">
        <v>5701488</v>
      </c>
      <c r="G198" s="74">
        <v>2803231.5999999912</v>
      </c>
      <c r="H198" s="57" t="s">
        <v>615</v>
      </c>
      <c r="I198" s="57" t="s">
        <v>616</v>
      </c>
      <c r="J198" s="57" t="s">
        <v>617</v>
      </c>
      <c r="K198" s="57" t="s">
        <v>618</v>
      </c>
      <c r="L198" s="22">
        <v>120</v>
      </c>
      <c r="M198" s="57" t="s">
        <v>619</v>
      </c>
      <c r="N198" s="172"/>
    </row>
    <row r="199" spans="2:14" s="54" customFormat="1" ht="27" customHeight="1">
      <c r="B199" s="55">
        <f t="shared" si="3"/>
        <v>42</v>
      </c>
      <c r="C199" s="6" t="s">
        <v>620</v>
      </c>
      <c r="D199" s="6" t="s">
        <v>116</v>
      </c>
      <c r="E199" s="57" t="s">
        <v>621</v>
      </c>
      <c r="F199" s="74">
        <v>10000000</v>
      </c>
      <c r="G199" s="74">
        <v>7264957.1200000048</v>
      </c>
      <c r="H199" s="57" t="s">
        <v>622</v>
      </c>
      <c r="I199" s="57" t="s">
        <v>623</v>
      </c>
      <c r="J199" s="57" t="s">
        <v>624</v>
      </c>
      <c r="K199" s="106" t="s">
        <v>607</v>
      </c>
      <c r="L199" s="22">
        <v>120</v>
      </c>
      <c r="M199" s="57" t="s">
        <v>347</v>
      </c>
      <c r="N199" s="172"/>
    </row>
    <row r="200" spans="2:14" s="54" customFormat="1" ht="27" customHeight="1">
      <c r="B200" s="55">
        <f t="shared" si="3"/>
        <v>43</v>
      </c>
      <c r="C200" s="6" t="s">
        <v>625</v>
      </c>
      <c r="D200" s="6" t="s">
        <v>116</v>
      </c>
      <c r="E200" s="57" t="s">
        <v>626</v>
      </c>
      <c r="F200" s="74">
        <v>8000000</v>
      </c>
      <c r="G200" s="74">
        <v>1466533.1099999978</v>
      </c>
      <c r="H200" s="57" t="s">
        <v>627</v>
      </c>
      <c r="I200" s="57" t="s">
        <v>628</v>
      </c>
      <c r="J200" s="57" t="s">
        <v>629</v>
      </c>
      <c r="K200" s="57" t="s">
        <v>630</v>
      </c>
      <c r="L200" s="22">
        <v>36</v>
      </c>
      <c r="M200" s="57" t="s">
        <v>631</v>
      </c>
      <c r="N200" s="172"/>
    </row>
    <row r="201" spans="2:14" s="54" customFormat="1" ht="27" customHeight="1">
      <c r="B201" s="55">
        <f t="shared" si="3"/>
        <v>44</v>
      </c>
      <c r="C201" s="6" t="s">
        <v>625</v>
      </c>
      <c r="D201" s="6" t="s">
        <v>116</v>
      </c>
      <c r="E201" s="57" t="s">
        <v>632</v>
      </c>
      <c r="F201" s="74">
        <v>7000000</v>
      </c>
      <c r="G201" s="74">
        <v>1882352.889999995</v>
      </c>
      <c r="H201" s="57" t="s">
        <v>633</v>
      </c>
      <c r="I201" s="57" t="s">
        <v>634</v>
      </c>
      <c r="J201" s="57" t="s">
        <v>635</v>
      </c>
      <c r="K201" s="57" t="s">
        <v>591</v>
      </c>
      <c r="L201" s="22">
        <v>120</v>
      </c>
      <c r="M201" s="57" t="s">
        <v>487</v>
      </c>
      <c r="N201" s="172"/>
    </row>
    <row r="202" spans="2:14" s="54" customFormat="1" ht="27" customHeight="1">
      <c r="B202" s="55">
        <f t="shared" si="3"/>
        <v>45</v>
      </c>
      <c r="C202" s="6" t="s">
        <v>625</v>
      </c>
      <c r="D202" s="6" t="s">
        <v>116</v>
      </c>
      <c r="E202" s="57" t="s">
        <v>636</v>
      </c>
      <c r="F202" s="74">
        <v>40000000</v>
      </c>
      <c r="G202" s="74">
        <v>34342497.560000077</v>
      </c>
      <c r="H202" s="57" t="s">
        <v>637</v>
      </c>
      <c r="I202" s="57" t="s">
        <v>638</v>
      </c>
      <c r="J202" s="60" t="s">
        <v>639</v>
      </c>
      <c r="K202" s="57" t="s">
        <v>640</v>
      </c>
      <c r="L202" s="22">
        <v>180</v>
      </c>
      <c r="M202" s="57" t="s">
        <v>641</v>
      </c>
      <c r="N202" s="172"/>
    </row>
    <row r="203" spans="2:14" s="54" customFormat="1" ht="27" customHeight="1">
      <c r="B203" s="55">
        <f t="shared" si="3"/>
        <v>46</v>
      </c>
      <c r="C203" s="6" t="s">
        <v>642</v>
      </c>
      <c r="D203" s="6" t="s">
        <v>116</v>
      </c>
      <c r="E203" s="57" t="s">
        <v>643</v>
      </c>
      <c r="F203" s="74">
        <v>11000000</v>
      </c>
      <c r="G203" s="74">
        <v>1254636.3799999906</v>
      </c>
      <c r="H203" s="57" t="s">
        <v>644</v>
      </c>
      <c r="I203" s="57" t="s">
        <v>645</v>
      </c>
      <c r="J203" s="57" t="s">
        <v>646</v>
      </c>
      <c r="K203" s="57" t="s">
        <v>647</v>
      </c>
      <c r="L203" s="22">
        <v>120</v>
      </c>
      <c r="M203" s="57" t="s">
        <v>487</v>
      </c>
      <c r="N203" s="172"/>
    </row>
    <row r="204" spans="2:14" s="54" customFormat="1" ht="27" customHeight="1">
      <c r="B204" s="55">
        <f t="shared" si="3"/>
        <v>47</v>
      </c>
      <c r="C204" s="6" t="s">
        <v>642</v>
      </c>
      <c r="D204" s="6" t="s">
        <v>116</v>
      </c>
      <c r="E204" s="57" t="s">
        <v>648</v>
      </c>
      <c r="F204" s="74">
        <v>9480000</v>
      </c>
      <c r="G204" s="74">
        <v>4819000</v>
      </c>
      <c r="H204" s="57" t="s">
        <v>649</v>
      </c>
      <c r="I204" s="57" t="s">
        <v>650</v>
      </c>
      <c r="J204" s="57" t="s">
        <v>651</v>
      </c>
      <c r="K204" s="57" t="s">
        <v>652</v>
      </c>
      <c r="L204" s="22">
        <v>120</v>
      </c>
      <c r="M204" s="57" t="s">
        <v>653</v>
      </c>
      <c r="N204" s="172"/>
    </row>
    <row r="205" spans="2:14" s="54" customFormat="1" ht="27" customHeight="1">
      <c r="B205" s="55">
        <f t="shared" si="3"/>
        <v>48</v>
      </c>
      <c r="C205" s="6" t="s">
        <v>642</v>
      </c>
      <c r="D205" s="6" t="s">
        <v>116</v>
      </c>
      <c r="E205" s="57" t="s">
        <v>537</v>
      </c>
      <c r="F205" s="176">
        <v>5000000</v>
      </c>
      <c r="G205" s="74">
        <v>4041666.5900000017</v>
      </c>
      <c r="H205" s="57" t="s">
        <v>654</v>
      </c>
      <c r="I205" s="57" t="s">
        <v>655</v>
      </c>
      <c r="J205" s="57" t="s">
        <v>444</v>
      </c>
      <c r="K205" s="57" t="s">
        <v>439</v>
      </c>
      <c r="L205" s="22">
        <v>120</v>
      </c>
      <c r="M205" s="57" t="s">
        <v>460</v>
      </c>
      <c r="N205" s="172"/>
    </row>
    <row r="206" spans="2:14" s="54" customFormat="1" ht="27" customHeight="1">
      <c r="B206" s="55">
        <f t="shared" si="3"/>
        <v>49</v>
      </c>
      <c r="C206" s="6" t="s">
        <v>656</v>
      </c>
      <c r="D206" s="6" t="s">
        <v>116</v>
      </c>
      <c r="E206" s="57" t="s">
        <v>564</v>
      </c>
      <c r="F206" s="74">
        <v>20000000</v>
      </c>
      <c r="G206" s="74">
        <v>8828828.8400000073</v>
      </c>
      <c r="H206" s="57" t="s">
        <v>657</v>
      </c>
      <c r="I206" s="57" t="s">
        <v>658</v>
      </c>
      <c r="J206" s="57" t="s">
        <v>659</v>
      </c>
      <c r="K206" s="57" t="s">
        <v>660</v>
      </c>
      <c r="L206" s="22">
        <v>120</v>
      </c>
      <c r="M206" s="57" t="s">
        <v>619</v>
      </c>
      <c r="N206" s="172"/>
    </row>
    <row r="207" spans="2:14" s="54" customFormat="1" ht="27" customHeight="1">
      <c r="B207" s="55">
        <f t="shared" si="3"/>
        <v>50</v>
      </c>
      <c r="C207" s="6" t="s">
        <v>251</v>
      </c>
      <c r="D207" s="6" t="s">
        <v>116</v>
      </c>
      <c r="E207" s="57" t="s">
        <v>661</v>
      </c>
      <c r="F207" s="74">
        <v>13600000</v>
      </c>
      <c r="G207" s="74">
        <v>11909604.479999997</v>
      </c>
      <c r="H207" s="57" t="s">
        <v>662</v>
      </c>
      <c r="I207" s="57" t="s">
        <v>663</v>
      </c>
      <c r="J207" s="57" t="s">
        <v>664</v>
      </c>
      <c r="K207" s="57" t="s">
        <v>665</v>
      </c>
      <c r="L207" s="22">
        <v>180</v>
      </c>
      <c r="M207" s="57" t="s">
        <v>453</v>
      </c>
      <c r="N207" s="172"/>
    </row>
    <row r="208" spans="2:14" s="54" customFormat="1" ht="27" customHeight="1">
      <c r="B208" s="55">
        <f t="shared" si="3"/>
        <v>51</v>
      </c>
      <c r="C208" s="6" t="s">
        <v>666</v>
      </c>
      <c r="D208" s="6" t="s">
        <v>116</v>
      </c>
      <c r="E208" s="57" t="s">
        <v>667</v>
      </c>
      <c r="F208" s="74">
        <v>20000000</v>
      </c>
      <c r="G208" s="74">
        <v>8452380.8600000292</v>
      </c>
      <c r="H208" s="57" t="s">
        <v>668</v>
      </c>
      <c r="I208" s="57" t="s">
        <v>669</v>
      </c>
      <c r="J208" s="57" t="s">
        <v>670</v>
      </c>
      <c r="K208" s="57" t="s">
        <v>671</v>
      </c>
      <c r="L208" s="22">
        <v>180</v>
      </c>
      <c r="M208" s="57" t="s">
        <v>672</v>
      </c>
      <c r="N208" s="172"/>
    </row>
    <row r="209" spans="2:14" s="54" customFormat="1" ht="27" customHeight="1">
      <c r="B209" s="55">
        <f t="shared" si="3"/>
        <v>52</v>
      </c>
      <c r="C209" s="6" t="s">
        <v>666</v>
      </c>
      <c r="D209" s="6" t="s">
        <v>116</v>
      </c>
      <c r="E209" s="57" t="s">
        <v>673</v>
      </c>
      <c r="F209" s="74">
        <v>59350000</v>
      </c>
      <c r="G209" s="74">
        <v>47982997.839999922</v>
      </c>
      <c r="H209" s="57" t="s">
        <v>674</v>
      </c>
      <c r="I209" s="57" t="s">
        <v>675</v>
      </c>
      <c r="J209" s="57" t="s">
        <v>676</v>
      </c>
      <c r="K209" s="57" t="s">
        <v>677</v>
      </c>
      <c r="L209" s="22">
        <v>180</v>
      </c>
      <c r="M209" s="57" t="s">
        <v>678</v>
      </c>
      <c r="N209" s="172"/>
    </row>
    <row r="210" spans="2:14" s="54" customFormat="1" ht="27" customHeight="1">
      <c r="B210" s="55">
        <f t="shared" si="3"/>
        <v>53</v>
      </c>
      <c r="C210" s="6" t="s">
        <v>679</v>
      </c>
      <c r="D210" s="6" t="s">
        <v>116</v>
      </c>
      <c r="E210" s="57" t="s">
        <v>680</v>
      </c>
      <c r="F210" s="150">
        <v>5880030.8200000003</v>
      </c>
      <c r="G210" s="74">
        <v>3430632.779999997</v>
      </c>
      <c r="H210" s="167" t="s">
        <v>681</v>
      </c>
      <c r="I210" s="57" t="s">
        <v>682</v>
      </c>
      <c r="J210" s="57" t="s">
        <v>683</v>
      </c>
      <c r="K210" s="57" t="s">
        <v>684</v>
      </c>
      <c r="L210" s="22">
        <v>120</v>
      </c>
      <c r="M210" s="58" t="s">
        <v>266</v>
      </c>
      <c r="N210" s="172"/>
    </row>
    <row r="211" spans="2:14" s="54" customFormat="1" ht="27" customHeight="1">
      <c r="B211" s="55">
        <f t="shared" si="3"/>
        <v>54</v>
      </c>
      <c r="C211" s="6" t="s">
        <v>679</v>
      </c>
      <c r="D211" s="6" t="s">
        <v>116</v>
      </c>
      <c r="E211" s="57" t="s">
        <v>364</v>
      </c>
      <c r="F211" s="150">
        <v>7000000</v>
      </c>
      <c r="G211" s="74">
        <v>3980392.1999999927</v>
      </c>
      <c r="H211" s="167" t="s">
        <v>685</v>
      </c>
      <c r="I211" s="57" t="s">
        <v>686</v>
      </c>
      <c r="J211" s="57" t="s">
        <v>687</v>
      </c>
      <c r="K211" s="57" t="s">
        <v>459</v>
      </c>
      <c r="L211" s="22">
        <v>60</v>
      </c>
      <c r="M211" s="58" t="s">
        <v>688</v>
      </c>
      <c r="N211" s="172"/>
    </row>
    <row r="212" spans="2:14" s="54" customFormat="1" ht="27" customHeight="1">
      <c r="B212" s="55">
        <f t="shared" si="3"/>
        <v>55</v>
      </c>
      <c r="C212" s="6" t="s">
        <v>689</v>
      </c>
      <c r="D212" s="6" t="s">
        <v>116</v>
      </c>
      <c r="E212" s="57" t="s">
        <v>690</v>
      </c>
      <c r="F212" s="74">
        <v>30000000</v>
      </c>
      <c r="G212" s="74">
        <v>17350223.610000007</v>
      </c>
      <c r="H212" s="57" t="s">
        <v>691</v>
      </c>
      <c r="I212" s="57" t="s">
        <v>692</v>
      </c>
      <c r="J212" s="57" t="s">
        <v>693</v>
      </c>
      <c r="K212" s="57" t="s">
        <v>694</v>
      </c>
      <c r="L212" s="22">
        <v>180</v>
      </c>
      <c r="M212" s="57" t="s">
        <v>695</v>
      </c>
      <c r="N212" s="172"/>
    </row>
    <row r="213" spans="2:14" s="54" customFormat="1" ht="27" customHeight="1">
      <c r="B213" s="55">
        <f t="shared" si="3"/>
        <v>56</v>
      </c>
      <c r="C213" s="6" t="s">
        <v>689</v>
      </c>
      <c r="D213" s="6" t="s">
        <v>116</v>
      </c>
      <c r="E213" s="57" t="s">
        <v>696</v>
      </c>
      <c r="F213" s="74">
        <v>10000000</v>
      </c>
      <c r="G213" s="74">
        <v>8416666.5400000028</v>
      </c>
      <c r="H213" s="177" t="s">
        <v>697</v>
      </c>
      <c r="I213" s="174" t="s">
        <v>698</v>
      </c>
      <c r="J213" s="57" t="s">
        <v>699</v>
      </c>
      <c r="K213" s="57" t="s">
        <v>700</v>
      </c>
      <c r="L213" s="22">
        <v>240</v>
      </c>
      <c r="M213" s="57" t="s">
        <v>701</v>
      </c>
      <c r="N213" s="172"/>
    </row>
    <row r="214" spans="2:14" s="54" customFormat="1" ht="27" customHeight="1">
      <c r="B214" s="55">
        <f t="shared" si="3"/>
        <v>57</v>
      </c>
      <c r="C214" s="6" t="s">
        <v>689</v>
      </c>
      <c r="D214" s="6" t="s">
        <v>116</v>
      </c>
      <c r="E214" s="57" t="s">
        <v>702</v>
      </c>
      <c r="F214" s="74">
        <v>3500000</v>
      </c>
      <c r="G214" s="74">
        <v>3234177.259999997</v>
      </c>
      <c r="H214" s="177"/>
      <c r="I214" s="174" t="s">
        <v>703</v>
      </c>
      <c r="J214" s="57" t="s">
        <v>704</v>
      </c>
      <c r="K214" s="57" t="s">
        <v>705</v>
      </c>
      <c r="L214" s="22">
        <v>240</v>
      </c>
      <c r="M214" s="57" t="s">
        <v>706</v>
      </c>
      <c r="N214" s="172"/>
    </row>
    <row r="215" spans="2:14" s="54" customFormat="1" ht="27" customHeight="1">
      <c r="B215" s="55">
        <f t="shared" si="3"/>
        <v>58</v>
      </c>
      <c r="C215" s="6" t="s">
        <v>707</v>
      </c>
      <c r="D215" s="6" t="s">
        <v>116</v>
      </c>
      <c r="E215" s="57" t="s">
        <v>708</v>
      </c>
      <c r="F215" s="74">
        <v>60000000</v>
      </c>
      <c r="G215" s="74">
        <v>47142857.040000021</v>
      </c>
      <c r="H215" s="57" t="s">
        <v>709</v>
      </c>
      <c r="I215" s="174" t="s">
        <v>710</v>
      </c>
      <c r="J215" s="57" t="s">
        <v>711</v>
      </c>
      <c r="K215" s="57" t="s">
        <v>712</v>
      </c>
      <c r="L215" s="22">
        <v>180</v>
      </c>
      <c r="M215" s="57" t="s">
        <v>713</v>
      </c>
      <c r="N215" s="172"/>
    </row>
    <row r="216" spans="2:14" s="54" customFormat="1" ht="27" customHeight="1">
      <c r="B216" s="55">
        <f t="shared" si="3"/>
        <v>59</v>
      </c>
      <c r="C216" s="6" t="s">
        <v>714</v>
      </c>
      <c r="D216" s="6" t="s">
        <v>116</v>
      </c>
      <c r="E216" s="57" t="s">
        <v>715</v>
      </c>
      <c r="F216" s="74">
        <v>7600000</v>
      </c>
      <c r="G216" s="74">
        <v>2145288.4100000085</v>
      </c>
      <c r="H216" s="57" t="s">
        <v>716</v>
      </c>
      <c r="I216" s="57" t="s">
        <v>717</v>
      </c>
      <c r="J216" s="173" t="s">
        <v>718</v>
      </c>
      <c r="K216" s="57" t="s">
        <v>647</v>
      </c>
      <c r="L216" s="22">
        <v>108</v>
      </c>
      <c r="M216" s="57" t="s">
        <v>236</v>
      </c>
      <c r="N216" s="172"/>
    </row>
    <row r="217" spans="2:14" s="54" customFormat="1" ht="27" customHeight="1">
      <c r="B217" s="55">
        <f t="shared" si="3"/>
        <v>60</v>
      </c>
      <c r="C217" s="6" t="s">
        <v>714</v>
      </c>
      <c r="D217" s="6" t="s">
        <v>116</v>
      </c>
      <c r="E217" s="57" t="s">
        <v>719</v>
      </c>
      <c r="F217" s="74">
        <v>3400000</v>
      </c>
      <c r="G217" s="74">
        <v>2286206.8900000011</v>
      </c>
      <c r="H217" s="57" t="s">
        <v>720</v>
      </c>
      <c r="I217" s="57" t="s">
        <v>721</v>
      </c>
      <c r="J217" s="57" t="s">
        <v>722</v>
      </c>
      <c r="K217" s="57" t="s">
        <v>723</v>
      </c>
      <c r="L217" s="22">
        <v>60</v>
      </c>
      <c r="M217" s="57" t="s">
        <v>440</v>
      </c>
      <c r="N217" s="172"/>
    </row>
    <row r="218" spans="2:14" s="54" customFormat="1" ht="27" customHeight="1">
      <c r="B218" s="55">
        <f t="shared" si="3"/>
        <v>61</v>
      </c>
      <c r="C218" s="6" t="s">
        <v>724</v>
      </c>
      <c r="D218" s="6" t="s">
        <v>116</v>
      </c>
      <c r="E218" s="57" t="s">
        <v>725</v>
      </c>
      <c r="F218" s="74">
        <v>5500000</v>
      </c>
      <c r="G218" s="74">
        <v>1351694.8700000066</v>
      </c>
      <c r="H218" s="57" t="s">
        <v>726</v>
      </c>
      <c r="I218" s="57" t="s">
        <v>727</v>
      </c>
      <c r="J218" s="57" t="s">
        <v>728</v>
      </c>
      <c r="K218" s="57" t="s">
        <v>538</v>
      </c>
      <c r="L218" s="22">
        <v>120</v>
      </c>
      <c r="M218" s="57" t="s">
        <v>688</v>
      </c>
      <c r="N218" s="172"/>
    </row>
    <row r="219" spans="2:14" s="54" customFormat="1" ht="27" customHeight="1">
      <c r="B219" s="55">
        <f t="shared" si="3"/>
        <v>62</v>
      </c>
      <c r="C219" s="6" t="s">
        <v>724</v>
      </c>
      <c r="D219" s="6" t="s">
        <v>116</v>
      </c>
      <c r="E219" s="57" t="s">
        <v>488</v>
      </c>
      <c r="F219" s="74">
        <v>5000000</v>
      </c>
      <c r="G219" s="74">
        <v>1708333.0700000059</v>
      </c>
      <c r="H219" s="57" t="s">
        <v>729</v>
      </c>
      <c r="I219" s="57" t="s">
        <v>730</v>
      </c>
      <c r="J219" s="57" t="s">
        <v>731</v>
      </c>
      <c r="K219" s="57" t="s">
        <v>732</v>
      </c>
      <c r="L219" s="22">
        <v>120</v>
      </c>
      <c r="M219" s="57" t="s">
        <v>493</v>
      </c>
      <c r="N219" s="172"/>
    </row>
    <row r="220" spans="2:14" s="54" customFormat="1" ht="27" customHeight="1">
      <c r="B220" s="55">
        <f t="shared" si="3"/>
        <v>63</v>
      </c>
      <c r="C220" s="6" t="s">
        <v>733</v>
      </c>
      <c r="D220" s="6" t="s">
        <v>116</v>
      </c>
      <c r="E220" s="57" t="s">
        <v>734</v>
      </c>
      <c r="F220" s="74">
        <v>8500000</v>
      </c>
      <c r="G220" s="74">
        <v>3404343.5199999921</v>
      </c>
      <c r="H220" s="57" t="s">
        <v>735</v>
      </c>
      <c r="I220" s="57" t="s">
        <v>736</v>
      </c>
      <c r="J220" s="57" t="s">
        <v>737</v>
      </c>
      <c r="K220" s="57" t="s">
        <v>591</v>
      </c>
      <c r="L220" s="22">
        <v>120</v>
      </c>
      <c r="M220" s="57" t="s">
        <v>738</v>
      </c>
      <c r="N220" s="172"/>
    </row>
    <row r="221" spans="2:14" s="54" customFormat="1" ht="27" customHeight="1">
      <c r="B221" s="55">
        <f t="shared" si="3"/>
        <v>64</v>
      </c>
      <c r="C221" s="6" t="s">
        <v>733</v>
      </c>
      <c r="D221" s="6" t="s">
        <v>116</v>
      </c>
      <c r="E221" s="57" t="s">
        <v>739</v>
      </c>
      <c r="F221" s="74">
        <v>1000000</v>
      </c>
      <c r="G221" s="74">
        <v>27777.699999999284</v>
      </c>
      <c r="H221" s="57" t="s">
        <v>740</v>
      </c>
      <c r="I221" s="57" t="s">
        <v>741</v>
      </c>
      <c r="J221" s="57" t="s">
        <v>742</v>
      </c>
      <c r="K221" s="57" t="s">
        <v>743</v>
      </c>
      <c r="L221" s="22">
        <v>36</v>
      </c>
      <c r="M221" s="57" t="s">
        <v>744</v>
      </c>
      <c r="N221" s="172"/>
    </row>
    <row r="222" spans="2:14" s="54" customFormat="1" ht="27" customHeight="1">
      <c r="B222" s="55">
        <f t="shared" si="3"/>
        <v>65</v>
      </c>
      <c r="C222" s="6" t="s">
        <v>745</v>
      </c>
      <c r="D222" s="6" t="s">
        <v>116</v>
      </c>
      <c r="E222" s="57" t="s">
        <v>746</v>
      </c>
      <c r="F222" s="74">
        <v>17700000</v>
      </c>
      <c r="G222" s="74">
        <v>14550000</v>
      </c>
      <c r="H222" s="57" t="s">
        <v>747</v>
      </c>
      <c r="I222" s="57" t="s">
        <v>748</v>
      </c>
      <c r="J222" s="57" t="s">
        <v>749</v>
      </c>
      <c r="K222" s="57" t="s">
        <v>750</v>
      </c>
      <c r="L222" s="22">
        <v>120</v>
      </c>
      <c r="M222" s="57" t="s">
        <v>751</v>
      </c>
      <c r="N222" s="172"/>
    </row>
    <row r="223" spans="2:14" s="54" customFormat="1" ht="27" customHeight="1">
      <c r="B223" s="55">
        <f t="shared" si="3"/>
        <v>66</v>
      </c>
      <c r="C223" s="6" t="s">
        <v>337</v>
      </c>
      <c r="D223" s="6" t="s">
        <v>116</v>
      </c>
      <c r="E223" s="57" t="s">
        <v>752</v>
      </c>
      <c r="F223" s="74">
        <v>22000000</v>
      </c>
      <c r="G223" s="74">
        <v>4125000</v>
      </c>
      <c r="H223" s="57" t="s">
        <v>753</v>
      </c>
      <c r="I223" s="57" t="s">
        <v>754</v>
      </c>
      <c r="J223" s="57" t="s">
        <v>755</v>
      </c>
      <c r="K223" s="57" t="s">
        <v>756</v>
      </c>
      <c r="L223" s="22">
        <v>84</v>
      </c>
      <c r="M223" s="57" t="s">
        <v>757</v>
      </c>
      <c r="N223" s="172"/>
    </row>
    <row r="224" spans="2:14" s="54" customFormat="1" ht="27" customHeight="1">
      <c r="B224" s="55">
        <f t="shared" si="3"/>
        <v>67</v>
      </c>
      <c r="C224" s="6" t="s">
        <v>758</v>
      </c>
      <c r="D224" s="6" t="s">
        <v>116</v>
      </c>
      <c r="E224" s="57" t="s">
        <v>759</v>
      </c>
      <c r="F224" s="74">
        <v>22400000</v>
      </c>
      <c r="G224" s="74">
        <v>11929494.660000009</v>
      </c>
      <c r="H224" s="57" t="s">
        <v>760</v>
      </c>
      <c r="I224" s="57" t="s">
        <v>761</v>
      </c>
      <c r="J224" s="57" t="s">
        <v>762</v>
      </c>
      <c r="K224" s="57" t="s">
        <v>763</v>
      </c>
      <c r="L224" s="22">
        <v>180</v>
      </c>
      <c r="M224" s="57" t="s">
        <v>672</v>
      </c>
      <c r="N224" s="172"/>
    </row>
    <row r="225" spans="2:14" s="54" customFormat="1" ht="27" customHeight="1">
      <c r="B225" s="55">
        <f t="shared" si="3"/>
        <v>68</v>
      </c>
      <c r="C225" s="6" t="s">
        <v>758</v>
      </c>
      <c r="D225" s="6" t="s">
        <v>116</v>
      </c>
      <c r="E225" s="57" t="s">
        <v>764</v>
      </c>
      <c r="F225" s="74">
        <v>8000000</v>
      </c>
      <c r="G225" s="74">
        <v>3699422.3900000365</v>
      </c>
      <c r="H225" s="57" t="s">
        <v>765</v>
      </c>
      <c r="I225" s="57" t="s">
        <v>766</v>
      </c>
      <c r="J225" s="57" t="s">
        <v>767</v>
      </c>
      <c r="K225" s="57" t="s">
        <v>768</v>
      </c>
      <c r="L225" s="22">
        <v>180</v>
      </c>
      <c r="M225" s="57" t="s">
        <v>769</v>
      </c>
      <c r="N225" s="172"/>
    </row>
    <row r="226" spans="2:14" s="54" customFormat="1" ht="27" customHeight="1">
      <c r="B226" s="55">
        <f t="shared" si="3"/>
        <v>69</v>
      </c>
      <c r="C226" s="6" t="s">
        <v>758</v>
      </c>
      <c r="D226" s="6" t="s">
        <v>116</v>
      </c>
      <c r="E226" s="57" t="s">
        <v>770</v>
      </c>
      <c r="F226" s="74">
        <v>22400000</v>
      </c>
      <c r="G226" s="74">
        <v>10217543.739999972</v>
      </c>
      <c r="H226" s="57" t="s">
        <v>771</v>
      </c>
      <c r="I226" s="57" t="s">
        <v>772</v>
      </c>
      <c r="J226" s="57" t="s">
        <v>773</v>
      </c>
      <c r="K226" s="57" t="s">
        <v>774</v>
      </c>
      <c r="L226" s="22">
        <v>120</v>
      </c>
      <c r="M226" s="57" t="s">
        <v>775</v>
      </c>
      <c r="N226" s="172"/>
    </row>
    <row r="227" spans="2:14" s="54" customFormat="1" ht="27" customHeight="1">
      <c r="B227" s="55">
        <f t="shared" si="3"/>
        <v>70</v>
      </c>
      <c r="C227" s="6" t="s">
        <v>758</v>
      </c>
      <c r="D227" s="6" t="s">
        <v>116</v>
      </c>
      <c r="E227" s="57" t="s">
        <v>746</v>
      </c>
      <c r="F227" s="74">
        <v>10000000</v>
      </c>
      <c r="G227" s="74">
        <v>8305084.8000000045</v>
      </c>
      <c r="H227" s="57" t="s">
        <v>776</v>
      </c>
      <c r="I227" s="57" t="s">
        <v>777</v>
      </c>
      <c r="J227" s="57" t="s">
        <v>778</v>
      </c>
      <c r="K227" s="57" t="s">
        <v>503</v>
      </c>
      <c r="L227" s="22">
        <v>120</v>
      </c>
      <c r="M227" s="57" t="s">
        <v>751</v>
      </c>
      <c r="N227" s="172"/>
    </row>
    <row r="228" spans="2:14" s="54" customFormat="1" ht="27" customHeight="1">
      <c r="B228" s="55">
        <f t="shared" si="3"/>
        <v>71</v>
      </c>
      <c r="C228" s="6" t="s">
        <v>779</v>
      </c>
      <c r="D228" s="6" t="s">
        <v>116</v>
      </c>
      <c r="E228" s="57" t="s">
        <v>780</v>
      </c>
      <c r="F228" s="74">
        <v>13000000</v>
      </c>
      <c r="G228" s="74">
        <v>7389034.560000034</v>
      </c>
      <c r="H228" s="57" t="s">
        <v>781</v>
      </c>
      <c r="I228" s="57" t="s">
        <v>782</v>
      </c>
      <c r="J228" s="57" t="s">
        <v>783</v>
      </c>
      <c r="K228" s="57" t="s">
        <v>784</v>
      </c>
      <c r="L228" s="22">
        <v>180</v>
      </c>
      <c r="M228" s="57" t="s">
        <v>362</v>
      </c>
      <c r="N228" s="172"/>
    </row>
    <row r="229" spans="2:14" s="54" customFormat="1" ht="27" customHeight="1">
      <c r="B229" s="55">
        <f t="shared" si="3"/>
        <v>72</v>
      </c>
      <c r="C229" s="6" t="s">
        <v>779</v>
      </c>
      <c r="D229" s="6" t="s">
        <v>116</v>
      </c>
      <c r="E229" s="57" t="s">
        <v>785</v>
      </c>
      <c r="F229" s="74">
        <v>5000000</v>
      </c>
      <c r="G229" s="74">
        <v>2307692.4799999977</v>
      </c>
      <c r="H229" s="57" t="s">
        <v>786</v>
      </c>
      <c r="I229" s="57" t="s">
        <v>787</v>
      </c>
      <c r="J229" s="57" t="s">
        <v>788</v>
      </c>
      <c r="K229" s="57" t="s">
        <v>445</v>
      </c>
      <c r="L229" s="22">
        <v>120</v>
      </c>
      <c r="M229" s="57" t="s">
        <v>789</v>
      </c>
      <c r="N229" s="172"/>
    </row>
    <row r="230" spans="2:14" s="54" customFormat="1" ht="27" customHeight="1">
      <c r="B230" s="55">
        <f t="shared" si="3"/>
        <v>73</v>
      </c>
      <c r="C230" s="6" t="s">
        <v>779</v>
      </c>
      <c r="D230" s="6" t="s">
        <v>116</v>
      </c>
      <c r="E230" s="57" t="s">
        <v>790</v>
      </c>
      <c r="F230" s="74">
        <v>7000000</v>
      </c>
      <c r="G230" s="74">
        <v>933333.16000000376</v>
      </c>
      <c r="H230" s="57" t="s">
        <v>791</v>
      </c>
      <c r="I230" s="57" t="s">
        <v>792</v>
      </c>
      <c r="J230" s="57" t="s">
        <v>793</v>
      </c>
      <c r="K230" s="57" t="s">
        <v>794</v>
      </c>
      <c r="L230" s="22">
        <v>60</v>
      </c>
      <c r="M230" s="57" t="s">
        <v>795</v>
      </c>
      <c r="N230" s="172"/>
    </row>
    <row r="231" spans="2:14" s="54" customFormat="1" ht="27" customHeight="1">
      <c r="B231" s="55">
        <f t="shared" si="3"/>
        <v>74</v>
      </c>
      <c r="C231" s="6" t="s">
        <v>796</v>
      </c>
      <c r="D231" s="6" t="s">
        <v>116</v>
      </c>
      <c r="E231" s="57" t="s">
        <v>797</v>
      </c>
      <c r="F231" s="74">
        <v>5900000</v>
      </c>
      <c r="G231" s="74">
        <v>5025925.9200000018</v>
      </c>
      <c r="H231" s="57" t="s">
        <v>798</v>
      </c>
      <c r="I231" s="57" t="s">
        <v>799</v>
      </c>
      <c r="J231" s="57" t="s">
        <v>800</v>
      </c>
      <c r="K231" s="57" t="s">
        <v>801</v>
      </c>
      <c r="L231" s="22">
        <v>108</v>
      </c>
      <c r="M231" s="57" t="s">
        <v>802</v>
      </c>
      <c r="N231" s="172"/>
    </row>
    <row r="232" spans="2:14" s="54" customFormat="1" ht="27" customHeight="1">
      <c r="B232" s="55">
        <f t="shared" si="3"/>
        <v>75</v>
      </c>
      <c r="C232" s="6" t="s">
        <v>803</v>
      </c>
      <c r="D232" s="6" t="s">
        <v>116</v>
      </c>
      <c r="E232" s="57" t="s">
        <v>804</v>
      </c>
      <c r="F232" s="74">
        <v>9599182.5700000003</v>
      </c>
      <c r="G232" s="74">
        <v>3774037.2700000005</v>
      </c>
      <c r="H232" s="57" t="s">
        <v>805</v>
      </c>
      <c r="I232" s="57" t="s">
        <v>806</v>
      </c>
      <c r="J232" s="57" t="s">
        <v>807</v>
      </c>
      <c r="K232" s="57" t="s">
        <v>652</v>
      </c>
      <c r="L232" s="22">
        <v>120</v>
      </c>
      <c r="M232" s="57" t="s">
        <v>808</v>
      </c>
      <c r="N232" s="172"/>
    </row>
    <row r="233" spans="2:14" s="54" customFormat="1" ht="27" customHeight="1">
      <c r="B233" s="55">
        <f t="shared" ref="B233:B292" si="4">B232+1</f>
        <v>76</v>
      </c>
      <c r="C233" s="6" t="s">
        <v>803</v>
      </c>
      <c r="D233" s="6" t="s">
        <v>116</v>
      </c>
      <c r="E233" s="57" t="s">
        <v>809</v>
      </c>
      <c r="F233" s="74">
        <v>5000000</v>
      </c>
      <c r="G233" s="74">
        <v>2393162.5599999977</v>
      </c>
      <c r="H233" s="57" t="s">
        <v>810</v>
      </c>
      <c r="I233" s="57" t="s">
        <v>811</v>
      </c>
      <c r="J233" s="57" t="s">
        <v>812</v>
      </c>
      <c r="K233" s="57" t="s">
        <v>376</v>
      </c>
      <c r="L233" s="22">
        <v>120</v>
      </c>
      <c r="M233" s="57" t="s">
        <v>813</v>
      </c>
      <c r="N233" s="172"/>
    </row>
    <row r="234" spans="2:14" s="54" customFormat="1" ht="27" customHeight="1">
      <c r="B234" s="55">
        <f t="shared" si="4"/>
        <v>77</v>
      </c>
      <c r="C234" s="6" t="s">
        <v>803</v>
      </c>
      <c r="D234" s="6" t="s">
        <v>116</v>
      </c>
      <c r="E234" s="57" t="s">
        <v>814</v>
      </c>
      <c r="F234" s="74">
        <v>6000000</v>
      </c>
      <c r="G234" s="74">
        <v>5186440.6400000006</v>
      </c>
      <c r="H234" s="57" t="s">
        <v>815</v>
      </c>
      <c r="I234" s="57" t="s">
        <v>605</v>
      </c>
      <c r="J234" s="57" t="s">
        <v>816</v>
      </c>
      <c r="K234" s="57" t="s">
        <v>817</v>
      </c>
      <c r="L234" s="22">
        <v>120</v>
      </c>
      <c r="M234" s="57" t="s">
        <v>504</v>
      </c>
      <c r="N234" s="172"/>
    </row>
    <row r="235" spans="2:14" s="54" customFormat="1" ht="27" customHeight="1">
      <c r="B235" s="55">
        <f t="shared" si="4"/>
        <v>78</v>
      </c>
      <c r="C235" s="6" t="s">
        <v>818</v>
      </c>
      <c r="D235" s="6" t="s">
        <v>116</v>
      </c>
      <c r="E235" s="57" t="s">
        <v>819</v>
      </c>
      <c r="F235" s="74">
        <v>6020000</v>
      </c>
      <c r="G235" s="74">
        <v>1618823.1199999829</v>
      </c>
      <c r="H235" s="57" t="s">
        <v>820</v>
      </c>
      <c r="I235" s="57" t="s">
        <v>821</v>
      </c>
      <c r="J235" s="57" t="s">
        <v>822</v>
      </c>
      <c r="K235" s="57" t="s">
        <v>497</v>
      </c>
      <c r="L235" s="22">
        <v>120</v>
      </c>
      <c r="M235" s="57" t="s">
        <v>823</v>
      </c>
      <c r="N235" s="172"/>
    </row>
    <row r="236" spans="2:14" s="54" customFormat="1" ht="27" customHeight="1">
      <c r="B236" s="55">
        <f t="shared" si="4"/>
        <v>79</v>
      </c>
      <c r="C236" s="6" t="s">
        <v>818</v>
      </c>
      <c r="D236" s="6" t="s">
        <v>116</v>
      </c>
      <c r="E236" s="57" t="s">
        <v>161</v>
      </c>
      <c r="F236" s="74">
        <v>4100000</v>
      </c>
      <c r="G236" s="74">
        <v>2357499.8300000038</v>
      </c>
      <c r="H236" s="57" t="s">
        <v>824</v>
      </c>
      <c r="I236" s="57" t="s">
        <v>825</v>
      </c>
      <c r="J236" s="57" t="s">
        <v>826</v>
      </c>
      <c r="K236" s="57" t="s">
        <v>827</v>
      </c>
      <c r="L236" s="22">
        <v>120</v>
      </c>
      <c r="M236" s="57" t="s">
        <v>329</v>
      </c>
      <c r="N236" s="172"/>
    </row>
    <row r="237" spans="2:14" s="54" customFormat="1" ht="27" customHeight="1">
      <c r="B237" s="55">
        <f t="shared" si="4"/>
        <v>80</v>
      </c>
      <c r="C237" s="6" t="s">
        <v>828</v>
      </c>
      <c r="D237" s="6" t="s">
        <v>116</v>
      </c>
      <c r="E237" s="57" t="s">
        <v>829</v>
      </c>
      <c r="F237" s="74">
        <v>15065057</v>
      </c>
      <c r="G237" s="74">
        <v>3719215.7000000258</v>
      </c>
      <c r="H237" s="57" t="s">
        <v>830</v>
      </c>
      <c r="I237" s="57" t="s">
        <v>831</v>
      </c>
      <c r="J237" s="57" t="s">
        <v>832</v>
      </c>
      <c r="K237" s="57" t="s">
        <v>833</v>
      </c>
      <c r="L237" s="22">
        <v>84</v>
      </c>
      <c r="M237" s="57" t="s">
        <v>586</v>
      </c>
      <c r="N237" s="172"/>
    </row>
    <row r="238" spans="2:14" s="54" customFormat="1" ht="27" customHeight="1">
      <c r="B238" s="55">
        <f t="shared" si="4"/>
        <v>81</v>
      </c>
      <c r="C238" s="6" t="s">
        <v>834</v>
      </c>
      <c r="D238" s="6" t="s">
        <v>116</v>
      </c>
      <c r="E238" s="58" t="s">
        <v>835</v>
      </c>
      <c r="F238" s="74">
        <v>19400000</v>
      </c>
      <c r="G238" s="74">
        <v>15967529.720000021</v>
      </c>
      <c r="H238" s="57" t="s">
        <v>836</v>
      </c>
      <c r="I238" s="57" t="s">
        <v>837</v>
      </c>
      <c r="J238" s="57" t="s">
        <v>838</v>
      </c>
      <c r="K238" s="57" t="s">
        <v>839</v>
      </c>
      <c r="L238" s="22">
        <v>180</v>
      </c>
      <c r="M238" s="58" t="s">
        <v>840</v>
      </c>
      <c r="N238" s="172"/>
    </row>
    <row r="239" spans="2:14" s="54" customFormat="1" ht="27" customHeight="1">
      <c r="B239" s="55">
        <f t="shared" si="4"/>
        <v>82</v>
      </c>
      <c r="C239" s="6" t="s">
        <v>834</v>
      </c>
      <c r="D239" s="6" t="s">
        <v>116</v>
      </c>
      <c r="E239" s="58" t="s">
        <v>142</v>
      </c>
      <c r="F239" s="74">
        <v>1522348.62</v>
      </c>
      <c r="G239" s="74">
        <v>1243251.3400000003</v>
      </c>
      <c r="H239" s="57" t="s">
        <v>841</v>
      </c>
      <c r="I239" s="57" t="s">
        <v>842</v>
      </c>
      <c r="J239" s="57" t="s">
        <v>843</v>
      </c>
      <c r="K239" s="57" t="s">
        <v>844</v>
      </c>
      <c r="L239" s="22">
        <v>60</v>
      </c>
      <c r="M239" s="58" t="s">
        <v>845</v>
      </c>
      <c r="N239" s="172"/>
    </row>
    <row r="240" spans="2:14" s="54" customFormat="1" ht="27" customHeight="1">
      <c r="B240" s="55">
        <f t="shared" si="4"/>
        <v>83</v>
      </c>
      <c r="C240" s="6" t="s">
        <v>846</v>
      </c>
      <c r="D240" s="6" t="s">
        <v>116</v>
      </c>
      <c r="E240" s="57" t="s">
        <v>847</v>
      </c>
      <c r="F240" s="74">
        <v>10000000</v>
      </c>
      <c r="G240" s="74">
        <v>8939012.370000001</v>
      </c>
      <c r="H240" s="57" t="s">
        <v>848</v>
      </c>
      <c r="I240" s="57" t="s">
        <v>849</v>
      </c>
      <c r="J240" s="57" t="s">
        <v>850</v>
      </c>
      <c r="K240" s="57" t="s">
        <v>851</v>
      </c>
      <c r="L240" s="22">
        <v>180</v>
      </c>
      <c r="M240" s="57" t="s">
        <v>852</v>
      </c>
      <c r="N240" s="172"/>
    </row>
    <row r="241" spans="2:14" s="54" customFormat="1" ht="27" customHeight="1">
      <c r="B241" s="55">
        <f t="shared" si="4"/>
        <v>84</v>
      </c>
      <c r="C241" s="6" t="s">
        <v>853</v>
      </c>
      <c r="D241" s="6" t="s">
        <v>116</v>
      </c>
      <c r="E241" s="57" t="s">
        <v>854</v>
      </c>
      <c r="F241" s="74">
        <v>5700000</v>
      </c>
      <c r="G241" s="74">
        <v>3579505.9299999997</v>
      </c>
      <c r="H241" s="57" t="s">
        <v>855</v>
      </c>
      <c r="I241" s="57" t="s">
        <v>856</v>
      </c>
      <c r="J241" s="57" t="s">
        <v>857</v>
      </c>
      <c r="K241" s="57" t="s">
        <v>858</v>
      </c>
      <c r="L241" s="22">
        <v>120</v>
      </c>
      <c r="M241" s="57" t="s">
        <v>751</v>
      </c>
      <c r="N241" s="172"/>
    </row>
    <row r="242" spans="2:14" s="54" customFormat="1" ht="27" customHeight="1">
      <c r="B242" s="55">
        <f t="shared" si="4"/>
        <v>85</v>
      </c>
      <c r="C242" s="6" t="s">
        <v>859</v>
      </c>
      <c r="D242" s="6" t="s">
        <v>116</v>
      </c>
      <c r="E242" s="57" t="s">
        <v>860</v>
      </c>
      <c r="F242" s="74">
        <v>24600000</v>
      </c>
      <c r="G242" s="74">
        <v>17459082.140000001</v>
      </c>
      <c r="H242" s="57" t="s">
        <v>861</v>
      </c>
      <c r="I242" s="57" t="s">
        <v>862</v>
      </c>
      <c r="J242" s="57" t="s">
        <v>863</v>
      </c>
      <c r="K242" s="57" t="s">
        <v>864</v>
      </c>
      <c r="L242" s="22">
        <v>180</v>
      </c>
      <c r="M242" s="57" t="s">
        <v>427</v>
      </c>
      <c r="N242" s="172"/>
    </row>
    <row r="243" spans="2:14" s="54" customFormat="1" ht="27" customHeight="1">
      <c r="B243" s="55">
        <f t="shared" si="4"/>
        <v>86</v>
      </c>
      <c r="C243" s="6" t="s">
        <v>267</v>
      </c>
      <c r="D243" s="6" t="s">
        <v>116</v>
      </c>
      <c r="E243" s="57" t="s">
        <v>865</v>
      </c>
      <c r="F243" s="74">
        <v>5620844</v>
      </c>
      <c r="G243" s="74">
        <v>3855775.7399999909</v>
      </c>
      <c r="H243" s="57" t="s">
        <v>866</v>
      </c>
      <c r="I243" s="57" t="s">
        <v>867</v>
      </c>
      <c r="J243" s="57" t="s">
        <v>868</v>
      </c>
      <c r="K243" s="57" t="s">
        <v>858</v>
      </c>
      <c r="L243" s="22">
        <v>240</v>
      </c>
      <c r="M243" s="57" t="s">
        <v>869</v>
      </c>
      <c r="N243" s="172"/>
    </row>
    <row r="244" spans="2:14" s="54" customFormat="1" ht="27" customHeight="1">
      <c r="B244" s="55">
        <f t="shared" si="4"/>
        <v>87</v>
      </c>
      <c r="C244" s="6" t="s">
        <v>267</v>
      </c>
      <c r="D244" s="6" t="s">
        <v>116</v>
      </c>
      <c r="E244" s="57" t="s">
        <v>870</v>
      </c>
      <c r="F244" s="74">
        <v>5000000</v>
      </c>
      <c r="G244" s="74">
        <v>2624999.8100000042</v>
      </c>
      <c r="H244" s="57" t="s">
        <v>871</v>
      </c>
      <c r="I244" s="57" t="s">
        <v>872</v>
      </c>
      <c r="J244" s="57" t="s">
        <v>873</v>
      </c>
      <c r="K244" s="57" t="s">
        <v>732</v>
      </c>
      <c r="L244" s="22">
        <v>120</v>
      </c>
      <c r="M244" s="57" t="s">
        <v>874</v>
      </c>
      <c r="N244" s="172"/>
    </row>
    <row r="245" spans="2:14" s="54" customFormat="1" ht="27" customHeight="1">
      <c r="B245" s="55">
        <f t="shared" si="4"/>
        <v>88</v>
      </c>
      <c r="C245" s="6" t="s">
        <v>267</v>
      </c>
      <c r="D245" s="6" t="s">
        <v>116</v>
      </c>
      <c r="E245" s="57" t="s">
        <v>875</v>
      </c>
      <c r="F245" s="74">
        <v>6700000</v>
      </c>
      <c r="G245" s="74">
        <v>3685000.179999996</v>
      </c>
      <c r="H245" s="57" t="s">
        <v>876</v>
      </c>
      <c r="I245" s="57" t="s">
        <v>877</v>
      </c>
      <c r="J245" s="57" t="s">
        <v>878</v>
      </c>
      <c r="K245" s="57" t="s">
        <v>647</v>
      </c>
      <c r="L245" s="22">
        <v>120</v>
      </c>
      <c r="M245" s="57" t="s">
        <v>879</v>
      </c>
      <c r="N245" s="172"/>
    </row>
    <row r="246" spans="2:14" s="54" customFormat="1" ht="27" customHeight="1">
      <c r="B246" s="55">
        <f t="shared" si="4"/>
        <v>89</v>
      </c>
      <c r="C246" s="6" t="s">
        <v>880</v>
      </c>
      <c r="D246" s="6" t="s">
        <v>116</v>
      </c>
      <c r="E246" s="57" t="s">
        <v>881</v>
      </c>
      <c r="F246" s="74">
        <v>13600000</v>
      </c>
      <c r="G246" s="74">
        <v>8212751.7000000048</v>
      </c>
      <c r="H246" s="57" t="s">
        <v>882</v>
      </c>
      <c r="I246" s="57" t="s">
        <v>883</v>
      </c>
      <c r="J246" s="57" t="s">
        <v>884</v>
      </c>
      <c r="K246" s="57" t="s">
        <v>885</v>
      </c>
      <c r="L246" s="22">
        <v>180</v>
      </c>
      <c r="M246" s="57" t="s">
        <v>362</v>
      </c>
      <c r="N246" s="172"/>
    </row>
    <row r="247" spans="2:14" s="54" customFormat="1" ht="27" customHeight="1">
      <c r="B247" s="55">
        <f t="shared" si="4"/>
        <v>90</v>
      </c>
      <c r="C247" s="6" t="s">
        <v>880</v>
      </c>
      <c r="D247" s="6" t="s">
        <v>116</v>
      </c>
      <c r="E247" s="57" t="s">
        <v>886</v>
      </c>
      <c r="F247" s="74">
        <v>6436800</v>
      </c>
      <c r="G247" s="74">
        <v>4559400</v>
      </c>
      <c r="H247" s="57" t="s">
        <v>887</v>
      </c>
      <c r="I247" s="57" t="s">
        <v>888</v>
      </c>
      <c r="J247" s="57" t="s">
        <v>680</v>
      </c>
      <c r="K247" s="57" t="s">
        <v>517</v>
      </c>
      <c r="L247" s="22">
        <v>120</v>
      </c>
      <c r="M247" s="58" t="s">
        <v>347</v>
      </c>
      <c r="N247" s="172"/>
    </row>
    <row r="248" spans="2:14" s="54" customFormat="1" ht="27" customHeight="1">
      <c r="B248" s="55">
        <f t="shared" si="4"/>
        <v>91</v>
      </c>
      <c r="C248" s="6" t="s">
        <v>889</v>
      </c>
      <c r="D248" s="6" t="s">
        <v>116</v>
      </c>
      <c r="E248" s="57" t="s">
        <v>890</v>
      </c>
      <c r="F248" s="74">
        <v>33700000</v>
      </c>
      <c r="G248" s="74">
        <v>27610025.90999997</v>
      </c>
      <c r="H248" s="57" t="s">
        <v>891</v>
      </c>
      <c r="I248" s="57" t="s">
        <v>892</v>
      </c>
      <c r="J248" s="57" t="s">
        <v>893</v>
      </c>
      <c r="K248" s="57" t="s">
        <v>894</v>
      </c>
      <c r="L248" s="22">
        <v>180</v>
      </c>
      <c r="M248" s="58" t="s">
        <v>895</v>
      </c>
      <c r="N248" s="172"/>
    </row>
    <row r="249" spans="2:14" s="54" customFormat="1" ht="27" customHeight="1">
      <c r="B249" s="55">
        <f t="shared" si="4"/>
        <v>92</v>
      </c>
      <c r="C249" s="6" t="s">
        <v>896</v>
      </c>
      <c r="D249" s="6" t="s">
        <v>116</v>
      </c>
      <c r="E249" s="57" t="s">
        <v>897</v>
      </c>
      <c r="F249" s="74">
        <v>10000000</v>
      </c>
      <c r="G249" s="74">
        <v>3833332.8400000171</v>
      </c>
      <c r="H249" s="57" t="s">
        <v>898</v>
      </c>
      <c r="I249" s="57" t="s">
        <v>899</v>
      </c>
      <c r="J249" s="57" t="s">
        <v>900</v>
      </c>
      <c r="K249" s="57" t="s">
        <v>901</v>
      </c>
      <c r="L249" s="22">
        <v>180</v>
      </c>
      <c r="M249" s="58" t="s">
        <v>329</v>
      </c>
      <c r="N249" s="172"/>
    </row>
    <row r="250" spans="2:14" s="54" customFormat="1" ht="27" customHeight="1">
      <c r="B250" s="55">
        <f t="shared" si="4"/>
        <v>93</v>
      </c>
      <c r="C250" s="6" t="s">
        <v>896</v>
      </c>
      <c r="D250" s="6" t="s">
        <v>116</v>
      </c>
      <c r="E250" s="57" t="s">
        <v>902</v>
      </c>
      <c r="F250" s="74">
        <v>16778912.289999999</v>
      </c>
      <c r="G250" s="74">
        <v>6012443.5000000335</v>
      </c>
      <c r="H250" s="57" t="s">
        <v>903</v>
      </c>
      <c r="I250" s="57" t="s">
        <v>904</v>
      </c>
      <c r="J250" s="57" t="s">
        <v>905</v>
      </c>
      <c r="K250" s="57" t="s">
        <v>596</v>
      </c>
      <c r="L250" s="22">
        <v>120</v>
      </c>
      <c r="M250" s="57" t="s">
        <v>383</v>
      </c>
      <c r="N250" s="172"/>
    </row>
    <row r="251" spans="2:14" s="54" customFormat="1" ht="27" customHeight="1">
      <c r="B251" s="55">
        <f t="shared" si="4"/>
        <v>94</v>
      </c>
      <c r="C251" s="6" t="s">
        <v>896</v>
      </c>
      <c r="D251" s="6" t="s">
        <v>116</v>
      </c>
      <c r="E251" s="57" t="s">
        <v>906</v>
      </c>
      <c r="F251" s="74">
        <v>50000000</v>
      </c>
      <c r="G251" s="74">
        <v>35714285.75999999</v>
      </c>
      <c r="H251" s="57" t="s">
        <v>907</v>
      </c>
      <c r="I251" s="174" t="s">
        <v>908</v>
      </c>
      <c r="J251" s="57" t="s">
        <v>909</v>
      </c>
      <c r="K251" s="57" t="s">
        <v>910</v>
      </c>
      <c r="L251" s="22">
        <v>120</v>
      </c>
      <c r="M251" s="57" t="s">
        <v>911</v>
      </c>
      <c r="N251" s="172"/>
    </row>
    <row r="252" spans="2:14" s="54" customFormat="1" ht="27" customHeight="1">
      <c r="B252" s="55">
        <f t="shared" si="4"/>
        <v>95</v>
      </c>
      <c r="C252" s="6" t="s">
        <v>912</v>
      </c>
      <c r="D252" s="6" t="s">
        <v>116</v>
      </c>
      <c r="E252" s="57" t="s">
        <v>913</v>
      </c>
      <c r="F252" s="74">
        <v>1500000</v>
      </c>
      <c r="G252" s="74">
        <v>777777.71999999927</v>
      </c>
      <c r="H252" s="57" t="s">
        <v>914</v>
      </c>
      <c r="I252" s="174" t="s">
        <v>915</v>
      </c>
      <c r="J252" s="57" t="s">
        <v>916</v>
      </c>
      <c r="K252" s="57" t="s">
        <v>917</v>
      </c>
      <c r="L252" s="22">
        <v>60</v>
      </c>
      <c r="M252" s="57" t="s">
        <v>918</v>
      </c>
      <c r="N252" s="172"/>
    </row>
    <row r="253" spans="2:14" s="54" customFormat="1" ht="27" customHeight="1">
      <c r="B253" s="55">
        <f t="shared" si="4"/>
        <v>96</v>
      </c>
      <c r="C253" s="6" t="s">
        <v>919</v>
      </c>
      <c r="D253" s="6" t="s">
        <v>116</v>
      </c>
      <c r="E253" s="57" t="s">
        <v>920</v>
      </c>
      <c r="F253" s="74">
        <v>19015055.68</v>
      </c>
      <c r="G253" s="74">
        <v>16179346.559999969</v>
      </c>
      <c r="H253" s="57" t="s">
        <v>921</v>
      </c>
      <c r="I253" s="57" t="s">
        <v>922</v>
      </c>
      <c r="J253" s="57" t="s">
        <v>923</v>
      </c>
      <c r="K253" s="57" t="s">
        <v>858</v>
      </c>
      <c r="L253" s="22">
        <v>240</v>
      </c>
      <c r="M253" s="58" t="s">
        <v>924</v>
      </c>
      <c r="N253" s="172"/>
    </row>
    <row r="254" spans="2:14" s="54" customFormat="1" ht="27" customHeight="1">
      <c r="B254" s="55">
        <f t="shared" si="4"/>
        <v>97</v>
      </c>
      <c r="C254" s="6" t="s">
        <v>919</v>
      </c>
      <c r="D254" s="6" t="s">
        <v>116</v>
      </c>
      <c r="E254" s="57" t="s">
        <v>925</v>
      </c>
      <c r="F254" s="74">
        <v>20000000</v>
      </c>
      <c r="G254" s="74">
        <v>16410256.429999968</v>
      </c>
      <c r="H254" s="57" t="s">
        <v>926</v>
      </c>
      <c r="I254" s="57" t="s">
        <v>927</v>
      </c>
      <c r="J254" s="57" t="s">
        <v>928</v>
      </c>
      <c r="K254" s="57" t="s">
        <v>929</v>
      </c>
      <c r="L254" s="22">
        <v>120</v>
      </c>
      <c r="M254" s="57" t="s">
        <v>930</v>
      </c>
      <c r="N254" s="172"/>
    </row>
    <row r="255" spans="2:14" s="54" customFormat="1" ht="27" customHeight="1">
      <c r="B255" s="55">
        <f t="shared" si="4"/>
        <v>98</v>
      </c>
      <c r="C255" s="6" t="s">
        <v>931</v>
      </c>
      <c r="D255" s="6" t="s">
        <v>116</v>
      </c>
      <c r="E255" s="57" t="s">
        <v>932</v>
      </c>
      <c r="F255" s="74">
        <v>27900000</v>
      </c>
      <c r="G255" s="74">
        <v>23781809.699999977</v>
      </c>
      <c r="H255" s="57" t="s">
        <v>933</v>
      </c>
      <c r="I255" s="57" t="s">
        <v>934</v>
      </c>
      <c r="J255" s="57" t="s">
        <v>935</v>
      </c>
      <c r="K255" s="57" t="s">
        <v>408</v>
      </c>
      <c r="L255" s="22">
        <v>240</v>
      </c>
      <c r="M255" s="57" t="s">
        <v>146</v>
      </c>
      <c r="N255" s="172"/>
    </row>
    <row r="256" spans="2:14" s="54" customFormat="1" ht="27" customHeight="1">
      <c r="B256" s="55">
        <f t="shared" si="4"/>
        <v>99</v>
      </c>
      <c r="C256" s="6" t="s">
        <v>931</v>
      </c>
      <c r="D256" s="6" t="s">
        <v>116</v>
      </c>
      <c r="E256" s="57" t="s">
        <v>936</v>
      </c>
      <c r="F256" s="74">
        <v>2062857</v>
      </c>
      <c r="G256" s="74">
        <v>1503438.120000001</v>
      </c>
      <c r="H256" s="57" t="s">
        <v>937</v>
      </c>
      <c r="I256" s="57" t="s">
        <v>938</v>
      </c>
      <c r="J256" s="173" t="s">
        <v>939</v>
      </c>
      <c r="K256" s="57" t="s">
        <v>940</v>
      </c>
      <c r="L256" s="22">
        <v>60</v>
      </c>
      <c r="M256" s="57" t="s">
        <v>941</v>
      </c>
      <c r="N256" s="172"/>
    </row>
    <row r="257" spans="2:14" s="54" customFormat="1" ht="27" customHeight="1">
      <c r="B257" s="55">
        <f t="shared" si="4"/>
        <v>100</v>
      </c>
      <c r="C257" s="6" t="s">
        <v>942</v>
      </c>
      <c r="D257" s="6" t="s">
        <v>116</v>
      </c>
      <c r="E257" s="57" t="s">
        <v>943</v>
      </c>
      <c r="F257" s="74">
        <v>6000000</v>
      </c>
      <c r="G257" s="74">
        <v>3500000</v>
      </c>
      <c r="H257" s="57" t="s">
        <v>944</v>
      </c>
      <c r="I257" s="57" t="s">
        <v>945</v>
      </c>
      <c r="J257" s="57" t="s">
        <v>946</v>
      </c>
      <c r="K257" s="57" t="s">
        <v>947</v>
      </c>
      <c r="L257" s="22">
        <v>120</v>
      </c>
      <c r="M257" s="58" t="s">
        <v>948</v>
      </c>
      <c r="N257" s="172"/>
    </row>
    <row r="258" spans="2:14" s="54" customFormat="1" ht="27" customHeight="1">
      <c r="B258" s="55">
        <f t="shared" si="4"/>
        <v>101</v>
      </c>
      <c r="C258" s="6" t="s">
        <v>942</v>
      </c>
      <c r="D258" s="6" t="s">
        <v>116</v>
      </c>
      <c r="E258" s="57" t="s">
        <v>949</v>
      </c>
      <c r="F258" s="74">
        <v>10492789.380000001</v>
      </c>
      <c r="G258" s="74">
        <v>8194089.4900000133</v>
      </c>
      <c r="H258" s="57" t="s">
        <v>950</v>
      </c>
      <c r="I258" s="57" t="s">
        <v>951</v>
      </c>
      <c r="J258" s="57" t="s">
        <v>699</v>
      </c>
      <c r="K258" s="57" t="s">
        <v>952</v>
      </c>
      <c r="L258" s="22">
        <v>180</v>
      </c>
      <c r="M258" s="58" t="s">
        <v>390</v>
      </c>
      <c r="N258" s="172"/>
    </row>
    <row r="259" spans="2:14" s="54" customFormat="1" ht="27" customHeight="1">
      <c r="B259" s="55">
        <f t="shared" si="4"/>
        <v>102</v>
      </c>
      <c r="C259" s="6" t="s">
        <v>953</v>
      </c>
      <c r="D259" s="6" t="s">
        <v>116</v>
      </c>
      <c r="E259" s="57" t="s">
        <v>954</v>
      </c>
      <c r="F259" s="74">
        <v>5960000</v>
      </c>
      <c r="G259" s="74">
        <v>2069214.9000000169</v>
      </c>
      <c r="H259" s="57" t="s">
        <v>955</v>
      </c>
      <c r="I259" s="57" t="s">
        <v>956</v>
      </c>
      <c r="J259" s="57" t="s">
        <v>957</v>
      </c>
      <c r="K259" s="57" t="s">
        <v>618</v>
      </c>
      <c r="L259" s="22">
        <v>120</v>
      </c>
      <c r="M259" s="57" t="s">
        <v>383</v>
      </c>
      <c r="N259" s="172"/>
    </row>
    <row r="260" spans="2:14" s="54" customFormat="1" ht="27" customHeight="1">
      <c r="B260" s="55">
        <f t="shared" si="4"/>
        <v>103</v>
      </c>
      <c r="C260" s="6" t="s">
        <v>953</v>
      </c>
      <c r="D260" s="6" t="s">
        <v>116</v>
      </c>
      <c r="E260" s="57" t="s">
        <v>958</v>
      </c>
      <c r="F260" s="74">
        <v>1895734</v>
      </c>
      <c r="G260" s="74">
        <v>1102483.7200000044</v>
      </c>
      <c r="H260" s="57" t="s">
        <v>959</v>
      </c>
      <c r="I260" s="57" t="s">
        <v>960</v>
      </c>
      <c r="J260" s="57" t="s">
        <v>961</v>
      </c>
      <c r="K260" s="57" t="s">
        <v>962</v>
      </c>
      <c r="L260" s="22">
        <v>144</v>
      </c>
      <c r="M260" s="57" t="s">
        <v>963</v>
      </c>
      <c r="N260" s="172"/>
    </row>
    <row r="261" spans="2:14" s="54" customFormat="1" ht="27" customHeight="1">
      <c r="B261" s="55">
        <f t="shared" si="4"/>
        <v>104</v>
      </c>
      <c r="C261" s="6" t="s">
        <v>273</v>
      </c>
      <c r="D261" s="6" t="s">
        <v>116</v>
      </c>
      <c r="E261" s="57" t="s">
        <v>870</v>
      </c>
      <c r="F261" s="74">
        <v>4059787.66</v>
      </c>
      <c r="G261" s="74">
        <v>2131388.739999997</v>
      </c>
      <c r="H261" s="57" t="s">
        <v>964</v>
      </c>
      <c r="I261" s="57" t="s">
        <v>965</v>
      </c>
      <c r="J261" s="57" t="s">
        <v>966</v>
      </c>
      <c r="K261" s="57" t="s">
        <v>967</v>
      </c>
      <c r="L261" s="22">
        <v>120</v>
      </c>
      <c r="M261" s="57" t="s">
        <v>874</v>
      </c>
      <c r="N261" s="172"/>
    </row>
    <row r="262" spans="2:14" s="54" customFormat="1" ht="27" customHeight="1">
      <c r="B262" s="55">
        <f t="shared" si="4"/>
        <v>105</v>
      </c>
      <c r="C262" s="6" t="s">
        <v>273</v>
      </c>
      <c r="D262" s="6" t="s">
        <v>116</v>
      </c>
      <c r="E262" s="57" t="s">
        <v>494</v>
      </c>
      <c r="F262" s="74">
        <v>6812738.6200000001</v>
      </c>
      <c r="G262" s="74">
        <v>5888977.4999999953</v>
      </c>
      <c r="H262" s="57" t="s">
        <v>968</v>
      </c>
      <c r="I262" s="57" t="s">
        <v>969</v>
      </c>
      <c r="J262" s="173" t="s">
        <v>970</v>
      </c>
      <c r="K262" s="57" t="s">
        <v>647</v>
      </c>
      <c r="L262" s="22">
        <v>120</v>
      </c>
      <c r="M262" s="57" t="s">
        <v>498</v>
      </c>
      <c r="N262" s="172"/>
    </row>
    <row r="263" spans="2:14" s="54" customFormat="1" ht="27" customHeight="1">
      <c r="B263" s="55">
        <f t="shared" si="4"/>
        <v>106</v>
      </c>
      <c r="C263" s="6" t="s">
        <v>971</v>
      </c>
      <c r="D263" s="6" t="s">
        <v>116</v>
      </c>
      <c r="E263" s="57" t="s">
        <v>972</v>
      </c>
      <c r="F263" s="74">
        <v>12300000</v>
      </c>
      <c r="G263" s="74">
        <v>8581747.5600000061</v>
      </c>
      <c r="H263" s="57" t="s">
        <v>973</v>
      </c>
      <c r="I263" s="57" t="s">
        <v>974</v>
      </c>
      <c r="J263" s="57" t="s">
        <v>975</v>
      </c>
      <c r="K263" s="57" t="s">
        <v>517</v>
      </c>
      <c r="L263" s="22">
        <v>180</v>
      </c>
      <c r="M263" s="57" t="s">
        <v>895</v>
      </c>
      <c r="N263" s="172"/>
    </row>
    <row r="264" spans="2:14" s="54" customFormat="1" ht="27" customHeight="1">
      <c r="B264" s="55">
        <f t="shared" si="4"/>
        <v>107</v>
      </c>
      <c r="C264" s="6" t="s">
        <v>976</v>
      </c>
      <c r="D264" s="6" t="s">
        <v>116</v>
      </c>
      <c r="E264" s="57" t="s">
        <v>977</v>
      </c>
      <c r="F264" s="74">
        <v>19439290.390000001</v>
      </c>
      <c r="G264" s="74">
        <v>13741567.330000006</v>
      </c>
      <c r="H264" s="57" t="s">
        <v>978</v>
      </c>
      <c r="I264" s="57" t="s">
        <v>979</v>
      </c>
      <c r="J264" s="173" t="s">
        <v>980</v>
      </c>
      <c r="K264" s="57" t="s">
        <v>981</v>
      </c>
      <c r="L264" s="22">
        <v>60</v>
      </c>
      <c r="M264" s="57" t="s">
        <v>440</v>
      </c>
      <c r="N264" s="172"/>
    </row>
    <row r="265" spans="2:14" s="54" customFormat="1" ht="27" customHeight="1">
      <c r="B265" s="55">
        <f t="shared" si="4"/>
        <v>108</v>
      </c>
      <c r="C265" s="6" t="s">
        <v>976</v>
      </c>
      <c r="D265" s="6" t="s">
        <v>116</v>
      </c>
      <c r="E265" s="57" t="s">
        <v>982</v>
      </c>
      <c r="F265" s="74">
        <v>35578898.090000004</v>
      </c>
      <c r="G265" s="74">
        <v>32238763.139999986</v>
      </c>
      <c r="H265" s="57" t="s">
        <v>983</v>
      </c>
      <c r="I265" s="57" t="s">
        <v>984</v>
      </c>
      <c r="J265" s="173" t="s">
        <v>800</v>
      </c>
      <c r="K265" s="57" t="s">
        <v>985</v>
      </c>
      <c r="L265" s="22">
        <v>120</v>
      </c>
      <c r="M265" s="57" t="s">
        <v>986</v>
      </c>
      <c r="N265" s="172"/>
    </row>
    <row r="266" spans="2:14" s="54" customFormat="1" ht="27" customHeight="1">
      <c r="B266" s="55">
        <f t="shared" si="4"/>
        <v>109</v>
      </c>
      <c r="C266" s="6" t="s">
        <v>987</v>
      </c>
      <c r="D266" s="6" t="s">
        <v>116</v>
      </c>
      <c r="E266" s="57" t="s">
        <v>988</v>
      </c>
      <c r="F266" s="74">
        <v>80000000</v>
      </c>
      <c r="G266" s="74">
        <v>70631746.180000097</v>
      </c>
      <c r="H266" s="57" t="s">
        <v>989</v>
      </c>
      <c r="I266" s="57" t="s">
        <v>990</v>
      </c>
      <c r="J266" s="57" t="s">
        <v>991</v>
      </c>
      <c r="K266" s="57" t="s">
        <v>992</v>
      </c>
      <c r="L266" s="22">
        <v>240</v>
      </c>
      <c r="M266" s="57" t="s">
        <v>924</v>
      </c>
      <c r="N266" s="172"/>
    </row>
    <row r="267" spans="2:14" s="54" customFormat="1" ht="27" customHeight="1">
      <c r="B267" s="55">
        <f t="shared" si="4"/>
        <v>110</v>
      </c>
      <c r="C267" s="6" t="s">
        <v>993</v>
      </c>
      <c r="D267" s="6" t="s">
        <v>116</v>
      </c>
      <c r="E267" s="57" t="s">
        <v>994</v>
      </c>
      <c r="F267" s="74">
        <v>11000000</v>
      </c>
      <c r="G267" s="74">
        <v>5170940.4200000092</v>
      </c>
      <c r="H267" s="57" t="s">
        <v>995</v>
      </c>
      <c r="I267" s="57" t="s">
        <v>996</v>
      </c>
      <c r="J267" s="57" t="s">
        <v>997</v>
      </c>
      <c r="K267" s="57" t="s">
        <v>408</v>
      </c>
      <c r="L267" s="22">
        <v>120</v>
      </c>
      <c r="M267" s="57" t="s">
        <v>998</v>
      </c>
      <c r="N267" s="172"/>
    </row>
    <row r="268" spans="2:14" s="54" customFormat="1" ht="27" customHeight="1">
      <c r="B268" s="55">
        <f t="shared" si="4"/>
        <v>111</v>
      </c>
      <c r="C268" s="6" t="s">
        <v>999</v>
      </c>
      <c r="D268" s="6" t="s">
        <v>116</v>
      </c>
      <c r="E268" s="57" t="s">
        <v>1000</v>
      </c>
      <c r="F268" s="74">
        <v>18073666.289999999</v>
      </c>
      <c r="G268" s="74">
        <v>14197373.939999994</v>
      </c>
      <c r="H268" s="57" t="s">
        <v>1001</v>
      </c>
      <c r="I268" s="57" t="s">
        <v>1002</v>
      </c>
      <c r="J268" s="57" t="s">
        <v>1003</v>
      </c>
      <c r="K268" s="57" t="s">
        <v>1004</v>
      </c>
      <c r="L268" s="22">
        <v>177</v>
      </c>
      <c r="M268" s="57" t="s">
        <v>1005</v>
      </c>
      <c r="N268" s="172"/>
    </row>
    <row r="269" spans="2:14" s="54" customFormat="1" ht="27" customHeight="1">
      <c r="B269" s="55">
        <f t="shared" si="4"/>
        <v>112</v>
      </c>
      <c r="C269" s="6" t="s">
        <v>1006</v>
      </c>
      <c r="D269" s="6" t="s">
        <v>116</v>
      </c>
      <c r="E269" s="57" t="s">
        <v>1007</v>
      </c>
      <c r="F269" s="74">
        <v>250000000</v>
      </c>
      <c r="G269" s="74">
        <v>188888386.37999997</v>
      </c>
      <c r="H269" s="57" t="s">
        <v>1008</v>
      </c>
      <c r="I269" s="57" t="s">
        <v>1009</v>
      </c>
      <c r="J269" s="57" t="s">
        <v>1010</v>
      </c>
      <c r="K269" s="57" t="s">
        <v>1011</v>
      </c>
      <c r="L269" s="22">
        <v>180</v>
      </c>
      <c r="M269" s="58" t="s">
        <v>498</v>
      </c>
      <c r="N269" s="172"/>
    </row>
    <row r="270" spans="2:14" s="54" customFormat="1" ht="27" customHeight="1">
      <c r="B270" s="55">
        <f t="shared" si="4"/>
        <v>113</v>
      </c>
      <c r="C270" s="6" t="s">
        <v>1012</v>
      </c>
      <c r="D270" s="6" t="s">
        <v>116</v>
      </c>
      <c r="E270" s="57" t="s">
        <v>1013</v>
      </c>
      <c r="F270" s="74">
        <v>431190000</v>
      </c>
      <c r="G270" s="74">
        <v>370136611.97999996</v>
      </c>
      <c r="H270" s="57" t="s">
        <v>1014</v>
      </c>
      <c r="I270" s="57" t="s">
        <v>1014</v>
      </c>
      <c r="J270" s="57" t="s">
        <v>1015</v>
      </c>
      <c r="K270" s="57" t="s">
        <v>1016</v>
      </c>
      <c r="L270" s="22">
        <v>300</v>
      </c>
      <c r="M270" s="57" t="s">
        <v>1017</v>
      </c>
      <c r="N270" s="172"/>
    </row>
    <row r="271" spans="2:14" s="54" customFormat="1" ht="27" customHeight="1">
      <c r="B271" s="55">
        <f t="shared" si="4"/>
        <v>114</v>
      </c>
      <c r="C271" s="6" t="s">
        <v>1012</v>
      </c>
      <c r="D271" s="6" t="s">
        <v>116</v>
      </c>
      <c r="E271" s="57" t="s">
        <v>804</v>
      </c>
      <c r="F271" s="74">
        <v>300000000</v>
      </c>
      <c r="G271" s="74">
        <v>259252730.13000003</v>
      </c>
      <c r="H271" s="57" t="s">
        <v>1018</v>
      </c>
      <c r="I271" s="57" t="s">
        <v>1019</v>
      </c>
      <c r="J271" s="57" t="s">
        <v>1020</v>
      </c>
      <c r="K271" s="57" t="s">
        <v>1021</v>
      </c>
      <c r="L271" s="22">
        <v>300</v>
      </c>
      <c r="M271" s="57" t="s">
        <v>64</v>
      </c>
      <c r="N271" s="172"/>
    </row>
    <row r="272" spans="2:14" s="54" customFormat="1" ht="27" customHeight="1">
      <c r="B272" s="55">
        <f t="shared" si="4"/>
        <v>115</v>
      </c>
      <c r="C272" s="6" t="s">
        <v>1022</v>
      </c>
      <c r="D272" s="6" t="s">
        <v>116</v>
      </c>
      <c r="E272" s="57" t="s">
        <v>1023</v>
      </c>
      <c r="F272" s="74">
        <v>5500000</v>
      </c>
      <c r="G272" s="74">
        <v>3011904.7799999933</v>
      </c>
      <c r="H272" s="57" t="s">
        <v>1024</v>
      </c>
      <c r="I272" s="174" t="s">
        <v>1025</v>
      </c>
      <c r="J272" s="57" t="s">
        <v>1026</v>
      </c>
      <c r="K272" s="57" t="s">
        <v>1027</v>
      </c>
      <c r="L272" s="22">
        <v>84</v>
      </c>
      <c r="M272" s="178" t="s">
        <v>1028</v>
      </c>
      <c r="N272" s="172"/>
    </row>
    <row r="273" spans="2:14" s="54" customFormat="1" ht="27" customHeight="1">
      <c r="B273" s="55">
        <f t="shared" si="4"/>
        <v>116</v>
      </c>
      <c r="C273" s="6" t="s">
        <v>1029</v>
      </c>
      <c r="D273" s="6" t="s">
        <v>116</v>
      </c>
      <c r="E273" s="57" t="s">
        <v>475</v>
      </c>
      <c r="F273" s="74">
        <v>4200000</v>
      </c>
      <c r="G273" s="74">
        <v>1600000</v>
      </c>
      <c r="H273" s="57" t="s">
        <v>1030</v>
      </c>
      <c r="I273" s="58" t="s">
        <v>1031</v>
      </c>
      <c r="J273" s="167" t="s">
        <v>1032</v>
      </c>
      <c r="K273" s="57" t="s">
        <v>572</v>
      </c>
      <c r="L273" s="22">
        <v>84</v>
      </c>
      <c r="M273" s="57" t="s">
        <v>487</v>
      </c>
      <c r="N273" s="172"/>
    </row>
    <row r="274" spans="2:14" s="54" customFormat="1" ht="27" customHeight="1">
      <c r="B274" s="55">
        <f t="shared" si="4"/>
        <v>117</v>
      </c>
      <c r="C274" s="6" t="s">
        <v>1029</v>
      </c>
      <c r="D274" s="6" t="s">
        <v>116</v>
      </c>
      <c r="E274" s="57" t="s">
        <v>1033</v>
      </c>
      <c r="F274" s="74">
        <v>4000000</v>
      </c>
      <c r="G274" s="74">
        <v>3076923.1900000055</v>
      </c>
      <c r="H274" s="57" t="s">
        <v>1034</v>
      </c>
      <c r="I274" s="58" t="s">
        <v>1035</v>
      </c>
      <c r="J274" s="167" t="s">
        <v>1036</v>
      </c>
      <c r="K274" s="57" t="s">
        <v>452</v>
      </c>
      <c r="L274" s="22">
        <v>120</v>
      </c>
      <c r="M274" s="57" t="s">
        <v>802</v>
      </c>
      <c r="N274" s="172"/>
    </row>
    <row r="275" spans="2:14" s="54" customFormat="1" ht="27" customHeight="1">
      <c r="B275" s="55">
        <f t="shared" si="4"/>
        <v>118</v>
      </c>
      <c r="C275" s="6" t="s">
        <v>1037</v>
      </c>
      <c r="D275" s="6" t="s">
        <v>116</v>
      </c>
      <c r="E275" s="57" t="s">
        <v>1038</v>
      </c>
      <c r="F275" s="74">
        <v>3000000</v>
      </c>
      <c r="G275" s="74">
        <v>1193182.2999999933</v>
      </c>
      <c r="H275" s="57" t="s">
        <v>1039</v>
      </c>
      <c r="I275" s="57" t="s">
        <v>1040</v>
      </c>
      <c r="J275" s="173" t="s">
        <v>1041</v>
      </c>
      <c r="K275" s="57" t="s">
        <v>833</v>
      </c>
      <c r="L275" s="22">
        <v>180</v>
      </c>
      <c r="M275" s="57" t="s">
        <v>948</v>
      </c>
      <c r="N275" s="172"/>
    </row>
    <row r="276" spans="2:14" s="54" customFormat="1" ht="27" customHeight="1">
      <c r="B276" s="55">
        <f t="shared" si="4"/>
        <v>119</v>
      </c>
      <c r="C276" s="6" t="s">
        <v>1037</v>
      </c>
      <c r="D276" s="6" t="s">
        <v>116</v>
      </c>
      <c r="E276" s="57" t="s">
        <v>529</v>
      </c>
      <c r="F276" s="74">
        <v>2173000</v>
      </c>
      <c r="G276" s="74">
        <v>1249475.1699999962</v>
      </c>
      <c r="H276" s="57" t="s">
        <v>1042</v>
      </c>
      <c r="I276" s="57" t="s">
        <v>1043</v>
      </c>
      <c r="J276" s="57" t="s">
        <v>1044</v>
      </c>
      <c r="K276" s="57" t="s">
        <v>1045</v>
      </c>
      <c r="L276" s="22">
        <v>120</v>
      </c>
      <c r="M276" s="57" t="s">
        <v>329</v>
      </c>
      <c r="N276" s="172"/>
    </row>
    <row r="277" spans="2:14" s="54" customFormat="1" ht="27" customHeight="1">
      <c r="B277" s="55">
        <f t="shared" si="4"/>
        <v>120</v>
      </c>
      <c r="C277" s="6" t="s">
        <v>1046</v>
      </c>
      <c r="D277" s="6" t="s">
        <v>116</v>
      </c>
      <c r="E277" s="57" t="s">
        <v>1047</v>
      </c>
      <c r="F277" s="74">
        <v>28900000</v>
      </c>
      <c r="G277" s="74">
        <v>21548245.670000013</v>
      </c>
      <c r="H277" s="57" t="s">
        <v>1048</v>
      </c>
      <c r="I277" s="58" t="s">
        <v>1049</v>
      </c>
      <c r="J277" s="167" t="s">
        <v>1050</v>
      </c>
      <c r="K277" s="57" t="s">
        <v>1051</v>
      </c>
      <c r="L277" s="22">
        <v>120</v>
      </c>
      <c r="M277" s="57" t="s">
        <v>1052</v>
      </c>
      <c r="N277" s="172"/>
    </row>
    <row r="278" spans="2:14" s="54" customFormat="1" ht="27" customHeight="1">
      <c r="B278" s="55">
        <f t="shared" si="4"/>
        <v>121</v>
      </c>
      <c r="C278" s="56" t="s">
        <v>1053</v>
      </c>
      <c r="D278" s="6" t="s">
        <v>116</v>
      </c>
      <c r="E278" s="57" t="s">
        <v>1054</v>
      </c>
      <c r="F278" s="74">
        <v>3170290</v>
      </c>
      <c r="G278" s="74">
        <v>1264167.6099999999</v>
      </c>
      <c r="H278" s="57" t="s">
        <v>1055</v>
      </c>
      <c r="I278" s="174" t="s">
        <v>1056</v>
      </c>
      <c r="J278" s="167" t="s">
        <v>1057</v>
      </c>
      <c r="K278" s="57" t="s">
        <v>1058</v>
      </c>
      <c r="L278" s="22">
        <v>72</v>
      </c>
      <c r="M278" s="57" t="s">
        <v>557</v>
      </c>
      <c r="N278" s="172"/>
    </row>
    <row r="279" spans="2:14" s="54" customFormat="1" ht="27" customHeight="1">
      <c r="B279" s="55">
        <f t="shared" si="4"/>
        <v>122</v>
      </c>
      <c r="C279" s="56" t="s">
        <v>1053</v>
      </c>
      <c r="D279" s="6" t="s">
        <v>116</v>
      </c>
      <c r="E279" s="57" t="s">
        <v>1059</v>
      </c>
      <c r="F279" s="74">
        <v>5000000</v>
      </c>
      <c r="G279" s="74">
        <v>3846153.919999999</v>
      </c>
      <c r="H279" s="57" t="s">
        <v>1060</v>
      </c>
      <c r="I279" s="174" t="s">
        <v>1061</v>
      </c>
      <c r="J279" s="167" t="s">
        <v>1062</v>
      </c>
      <c r="K279" s="57" t="s">
        <v>439</v>
      </c>
      <c r="L279" s="22">
        <v>120</v>
      </c>
      <c r="M279" s="58" t="s">
        <v>409</v>
      </c>
      <c r="N279" s="172"/>
    </row>
    <row r="280" spans="2:14" s="54" customFormat="1" ht="27" customHeight="1">
      <c r="B280" s="55">
        <f t="shared" si="4"/>
        <v>123</v>
      </c>
      <c r="C280" s="56" t="s">
        <v>1063</v>
      </c>
      <c r="D280" s="6" t="s">
        <v>116</v>
      </c>
      <c r="E280" s="57" t="s">
        <v>1064</v>
      </c>
      <c r="F280" s="74">
        <v>11779737.300000001</v>
      </c>
      <c r="G280" s="74">
        <v>10634349.509999989</v>
      </c>
      <c r="H280" s="57" t="s">
        <v>1065</v>
      </c>
      <c r="I280" s="57" t="s">
        <v>1066</v>
      </c>
      <c r="J280" s="167" t="s">
        <v>1067</v>
      </c>
      <c r="K280" s="57" t="s">
        <v>1068</v>
      </c>
      <c r="L280" s="22">
        <v>180</v>
      </c>
      <c r="M280" s="58" t="s">
        <v>1069</v>
      </c>
      <c r="N280" s="172"/>
    </row>
    <row r="281" spans="2:14" s="54" customFormat="1" ht="27" customHeight="1">
      <c r="B281" s="55">
        <f t="shared" si="4"/>
        <v>124</v>
      </c>
      <c r="C281" s="56" t="s">
        <v>1070</v>
      </c>
      <c r="D281" s="6" t="s">
        <v>116</v>
      </c>
      <c r="E281" s="57" t="s">
        <v>1071</v>
      </c>
      <c r="F281" s="74">
        <v>7092575</v>
      </c>
      <c r="G281" s="74">
        <v>1251630.9400000058</v>
      </c>
      <c r="H281" s="57" t="s">
        <v>1072</v>
      </c>
      <c r="I281" s="57" t="s">
        <v>1073</v>
      </c>
      <c r="J281" s="167" t="s">
        <v>1074</v>
      </c>
      <c r="K281" s="57" t="s">
        <v>1075</v>
      </c>
      <c r="L281" s="22">
        <v>120</v>
      </c>
      <c r="M281" s="57" t="s">
        <v>586</v>
      </c>
      <c r="N281" s="172"/>
    </row>
    <row r="282" spans="2:14" s="54" customFormat="1" ht="27" customHeight="1">
      <c r="B282" s="55">
        <f t="shared" si="4"/>
        <v>125</v>
      </c>
      <c r="C282" s="56" t="s">
        <v>1070</v>
      </c>
      <c r="D282" s="6" t="s">
        <v>116</v>
      </c>
      <c r="E282" s="57" t="s">
        <v>1076</v>
      </c>
      <c r="F282" s="74">
        <v>32900000</v>
      </c>
      <c r="G282" s="74">
        <v>28362068.959999979</v>
      </c>
      <c r="H282" s="57" t="s">
        <v>1077</v>
      </c>
      <c r="I282" s="57" t="s">
        <v>1078</v>
      </c>
      <c r="J282" s="167" t="s">
        <v>1079</v>
      </c>
      <c r="K282" s="57" t="s">
        <v>1080</v>
      </c>
      <c r="L282" s="22">
        <v>180</v>
      </c>
      <c r="M282" s="57" t="s">
        <v>1081</v>
      </c>
      <c r="N282" s="172"/>
    </row>
    <row r="283" spans="2:14" s="54" customFormat="1" ht="27" customHeight="1">
      <c r="B283" s="55">
        <f t="shared" si="4"/>
        <v>126</v>
      </c>
      <c r="C283" s="56" t="s">
        <v>1082</v>
      </c>
      <c r="D283" s="6" t="s">
        <v>116</v>
      </c>
      <c r="E283" s="57" t="s">
        <v>1083</v>
      </c>
      <c r="F283" s="74">
        <v>24431513</v>
      </c>
      <c r="G283" s="74">
        <v>19681842.459999993</v>
      </c>
      <c r="H283" s="57" t="s">
        <v>1084</v>
      </c>
      <c r="I283" s="57" t="s">
        <v>1085</v>
      </c>
      <c r="J283" s="167" t="s">
        <v>719</v>
      </c>
      <c r="K283" s="57" t="s">
        <v>774</v>
      </c>
      <c r="L283" s="22">
        <v>180</v>
      </c>
      <c r="M283" s="57" t="s">
        <v>1086</v>
      </c>
      <c r="N283" s="172"/>
    </row>
    <row r="284" spans="2:14" s="54" customFormat="1" ht="27" customHeight="1">
      <c r="B284" s="55">
        <f t="shared" si="4"/>
        <v>127</v>
      </c>
      <c r="C284" s="56" t="s">
        <v>1087</v>
      </c>
      <c r="D284" s="6" t="s">
        <v>116</v>
      </c>
      <c r="E284" s="57" t="s">
        <v>1088</v>
      </c>
      <c r="F284" s="74">
        <v>16900000</v>
      </c>
      <c r="G284" s="74">
        <v>12317268.930000028</v>
      </c>
      <c r="H284" s="57" t="s">
        <v>1089</v>
      </c>
      <c r="I284" s="57" t="s">
        <v>1090</v>
      </c>
      <c r="J284" s="167" t="s">
        <v>1091</v>
      </c>
      <c r="K284" s="57" t="s">
        <v>801</v>
      </c>
      <c r="L284" s="22">
        <v>240</v>
      </c>
      <c r="M284" s="57" t="s">
        <v>1092</v>
      </c>
      <c r="N284" s="172"/>
    </row>
    <row r="285" spans="2:14" s="54" customFormat="1" ht="27" customHeight="1">
      <c r="B285" s="55">
        <f t="shared" si="4"/>
        <v>128</v>
      </c>
      <c r="C285" s="56" t="s">
        <v>1093</v>
      </c>
      <c r="D285" s="6" t="s">
        <v>116</v>
      </c>
      <c r="E285" s="57" t="s">
        <v>1094</v>
      </c>
      <c r="F285" s="74">
        <v>20000000</v>
      </c>
      <c r="G285" s="179">
        <v>17288135.679999948</v>
      </c>
      <c r="H285" s="57" t="s">
        <v>1095</v>
      </c>
      <c r="I285" s="57" t="s">
        <v>1096</v>
      </c>
      <c r="J285" s="167" t="s">
        <v>1097</v>
      </c>
      <c r="K285" s="57" t="s">
        <v>1098</v>
      </c>
      <c r="L285" s="22">
        <v>240</v>
      </c>
      <c r="M285" s="58" t="s">
        <v>511</v>
      </c>
      <c r="N285" s="172"/>
    </row>
    <row r="286" spans="2:14" s="54" customFormat="1" ht="27" customHeight="1">
      <c r="B286" s="55">
        <f t="shared" si="4"/>
        <v>129</v>
      </c>
      <c r="C286" s="56" t="s">
        <v>1099</v>
      </c>
      <c r="D286" s="6" t="s">
        <v>116</v>
      </c>
      <c r="E286" s="57" t="s">
        <v>1100</v>
      </c>
      <c r="F286" s="74">
        <v>23872186.68</v>
      </c>
      <c r="G286" s="74">
        <v>20616888.599999957</v>
      </c>
      <c r="H286" s="57" t="s">
        <v>1101</v>
      </c>
      <c r="I286" s="57" t="s">
        <v>1102</v>
      </c>
      <c r="J286" s="167" t="s">
        <v>1103</v>
      </c>
      <c r="K286" s="57" t="s">
        <v>1104</v>
      </c>
      <c r="L286" s="22">
        <v>180</v>
      </c>
      <c r="M286" s="57" t="s">
        <v>1105</v>
      </c>
      <c r="N286" s="172"/>
    </row>
    <row r="287" spans="2:14" s="54" customFormat="1" ht="27" customHeight="1">
      <c r="B287" s="55">
        <f t="shared" si="4"/>
        <v>130</v>
      </c>
      <c r="C287" s="56" t="s">
        <v>1106</v>
      </c>
      <c r="D287" s="6" t="s">
        <v>116</v>
      </c>
      <c r="E287" s="57" t="s">
        <v>1107</v>
      </c>
      <c r="F287" s="74">
        <v>4935000</v>
      </c>
      <c r="G287" s="74">
        <v>1527500</v>
      </c>
      <c r="H287" s="57" t="s">
        <v>1108</v>
      </c>
      <c r="I287" s="57" t="s">
        <v>1109</v>
      </c>
      <c r="J287" s="167" t="s">
        <v>1110</v>
      </c>
      <c r="K287" s="57" t="s">
        <v>1111</v>
      </c>
      <c r="L287" s="22">
        <v>84</v>
      </c>
      <c r="M287" s="57" t="s">
        <v>487</v>
      </c>
      <c r="N287" s="172"/>
    </row>
    <row r="288" spans="2:14" s="54" customFormat="1" ht="27" customHeight="1">
      <c r="B288" s="55">
        <f t="shared" si="4"/>
        <v>131</v>
      </c>
      <c r="C288" s="6" t="s">
        <v>1112</v>
      </c>
      <c r="D288" s="6" t="s">
        <v>116</v>
      </c>
      <c r="E288" s="57" t="s">
        <v>1113</v>
      </c>
      <c r="F288" s="74">
        <v>90892593</v>
      </c>
      <c r="G288" s="74">
        <v>51616141.250000127</v>
      </c>
      <c r="H288" s="57" t="s">
        <v>1114</v>
      </c>
      <c r="I288" s="57" t="s">
        <v>1115</v>
      </c>
      <c r="J288" s="57" t="s">
        <v>1116</v>
      </c>
      <c r="K288" s="57" t="s">
        <v>235</v>
      </c>
      <c r="L288" s="22">
        <v>180</v>
      </c>
      <c r="M288" s="58" t="s">
        <v>1117</v>
      </c>
      <c r="N288" s="172"/>
    </row>
    <row r="289" spans="2:14" s="54" customFormat="1" ht="27" customHeight="1">
      <c r="B289" s="55">
        <f t="shared" si="4"/>
        <v>132</v>
      </c>
      <c r="C289" s="6" t="s">
        <v>1112</v>
      </c>
      <c r="D289" s="6" t="s">
        <v>116</v>
      </c>
      <c r="E289" s="57" t="s">
        <v>1118</v>
      </c>
      <c r="F289" s="74">
        <v>67000000</v>
      </c>
      <c r="G289" s="74">
        <v>50905598.259999946</v>
      </c>
      <c r="H289" s="57" t="s">
        <v>1119</v>
      </c>
      <c r="I289" s="57" t="s">
        <v>1120</v>
      </c>
      <c r="J289" s="57" t="s">
        <v>1121</v>
      </c>
      <c r="K289" s="57" t="s">
        <v>1122</v>
      </c>
      <c r="L289" s="22">
        <v>180</v>
      </c>
      <c r="M289" s="58" t="s">
        <v>895</v>
      </c>
      <c r="N289" s="172"/>
    </row>
    <row r="290" spans="2:14" s="54" customFormat="1" ht="27" customHeight="1">
      <c r="B290" s="55">
        <f t="shared" si="4"/>
        <v>133</v>
      </c>
      <c r="C290" s="6" t="s">
        <v>1112</v>
      </c>
      <c r="D290" s="6" t="s">
        <v>116</v>
      </c>
      <c r="E290" s="57" t="s">
        <v>1123</v>
      </c>
      <c r="F290" s="74">
        <v>25000000</v>
      </c>
      <c r="G290" s="74">
        <v>22598870.019999981</v>
      </c>
      <c r="H290" s="57" t="s">
        <v>1124</v>
      </c>
      <c r="I290" s="57" t="s">
        <v>1125</v>
      </c>
      <c r="J290" s="57" t="s">
        <v>1126</v>
      </c>
      <c r="K290" s="57" t="s">
        <v>1127</v>
      </c>
      <c r="L290" s="22">
        <v>180</v>
      </c>
      <c r="M290" s="58" t="s">
        <v>1128</v>
      </c>
      <c r="N290" s="172"/>
    </row>
    <row r="291" spans="2:14" s="54" customFormat="1" ht="27" customHeight="1">
      <c r="B291" s="55">
        <f t="shared" si="4"/>
        <v>134</v>
      </c>
      <c r="C291" s="6" t="s">
        <v>1129</v>
      </c>
      <c r="D291" s="6" t="s">
        <v>116</v>
      </c>
      <c r="E291" s="57" t="s">
        <v>1130</v>
      </c>
      <c r="F291" s="74">
        <v>30000000</v>
      </c>
      <c r="G291" s="74">
        <v>21842105.409999982</v>
      </c>
      <c r="H291" s="57" t="s">
        <v>1131</v>
      </c>
      <c r="I291" s="57" t="s">
        <v>1132</v>
      </c>
      <c r="J291" s="57" t="s">
        <v>1133</v>
      </c>
      <c r="K291" s="57" t="s">
        <v>607</v>
      </c>
      <c r="L291" s="22">
        <v>120</v>
      </c>
      <c r="M291" s="58" t="s">
        <v>266</v>
      </c>
      <c r="N291" s="172"/>
    </row>
    <row r="292" spans="2:14" s="54" customFormat="1" ht="27" customHeight="1">
      <c r="B292" s="55">
        <f t="shared" si="4"/>
        <v>135</v>
      </c>
      <c r="C292" s="56" t="s">
        <v>1134</v>
      </c>
      <c r="D292" s="6" t="s">
        <v>116</v>
      </c>
      <c r="E292" s="57" t="s">
        <v>1135</v>
      </c>
      <c r="F292" s="74">
        <v>30000000</v>
      </c>
      <c r="G292" s="74">
        <v>24310344.81999997</v>
      </c>
      <c r="H292" s="57" t="s">
        <v>1136</v>
      </c>
      <c r="I292" s="57" t="s">
        <v>1137</v>
      </c>
      <c r="J292" s="57" t="s">
        <v>1138</v>
      </c>
      <c r="K292" s="57" t="s">
        <v>985</v>
      </c>
      <c r="L292" s="22">
        <v>120</v>
      </c>
      <c r="M292" s="58" t="s">
        <v>751</v>
      </c>
      <c r="N292" s="172"/>
    </row>
    <row r="293" spans="2:14" ht="3" customHeight="1">
      <c r="B293" s="107"/>
      <c r="C293" s="108"/>
      <c r="D293" s="109"/>
      <c r="E293" s="110"/>
      <c r="F293" s="111"/>
      <c r="G293" s="112"/>
      <c r="H293" s="110"/>
      <c r="I293" s="110"/>
      <c r="J293" s="110"/>
      <c r="K293" s="110"/>
      <c r="L293" s="114"/>
      <c r="M293" s="110"/>
    </row>
    <row r="294" spans="2:14" s="120" customFormat="1" ht="30" customHeight="1">
      <c r="B294" s="180" t="s">
        <v>114</v>
      </c>
      <c r="C294" s="181"/>
      <c r="D294" s="182"/>
      <c r="E294" s="182"/>
      <c r="F294" s="183">
        <f>SUM(F158:F292)</f>
        <v>3094180813.6200004</v>
      </c>
      <c r="G294" s="183">
        <f>SUM(G158:G292)</f>
        <v>2255788562.4300008</v>
      </c>
      <c r="H294" s="184"/>
      <c r="I294" s="185"/>
      <c r="J294" s="185"/>
      <c r="K294" s="185"/>
      <c r="L294" s="185"/>
      <c r="M294" s="186"/>
    </row>
    <row r="295" spans="2:14" ht="3" customHeight="1">
      <c r="B295" s="69"/>
      <c r="C295" s="70"/>
      <c r="D295" s="70"/>
      <c r="E295" s="187"/>
      <c r="F295" s="121"/>
      <c r="G295" s="121"/>
      <c r="H295" s="72"/>
      <c r="I295" s="72"/>
      <c r="J295" s="72"/>
      <c r="K295" s="72"/>
      <c r="L295" s="77"/>
      <c r="M295" s="77"/>
    </row>
    <row r="296" spans="2:14" ht="30" customHeight="1">
      <c r="B296" s="51" t="s">
        <v>1139</v>
      </c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</row>
    <row r="297" spans="2:14" ht="3" customHeight="1">
      <c r="B297" s="107"/>
      <c r="C297" s="108"/>
      <c r="D297" s="109"/>
      <c r="E297" s="110"/>
      <c r="F297" s="111"/>
      <c r="G297" s="112"/>
      <c r="H297" s="110"/>
      <c r="I297" s="110"/>
      <c r="J297" s="110"/>
      <c r="K297" s="110"/>
      <c r="L297" s="114"/>
      <c r="M297" s="110"/>
    </row>
    <row r="298" spans="2:14" ht="30" customHeight="1">
      <c r="B298" s="55">
        <v>1</v>
      </c>
      <c r="C298" s="6" t="s">
        <v>1140</v>
      </c>
      <c r="D298" s="6" t="s">
        <v>116</v>
      </c>
      <c r="E298" s="57" t="s">
        <v>1141</v>
      </c>
      <c r="F298" s="74">
        <v>1294999.81</v>
      </c>
      <c r="G298" s="74">
        <v>979065.12000000011</v>
      </c>
      <c r="H298" s="57" t="s">
        <v>1142</v>
      </c>
      <c r="I298" s="57" t="s">
        <v>1143</v>
      </c>
      <c r="J298" s="57" t="s">
        <v>1144</v>
      </c>
      <c r="K298" s="106">
        <v>6.5500000000000003E-2</v>
      </c>
      <c r="L298" s="22">
        <v>28</v>
      </c>
      <c r="M298" s="58" t="s">
        <v>631</v>
      </c>
    </row>
    <row r="299" spans="2:14" ht="30" customHeight="1">
      <c r="B299" s="55">
        <v>2</v>
      </c>
      <c r="C299" s="6" t="s">
        <v>481</v>
      </c>
      <c r="D299" s="6" t="s">
        <v>116</v>
      </c>
      <c r="E299" s="57" t="s">
        <v>1145</v>
      </c>
      <c r="F299" s="74">
        <v>4371000</v>
      </c>
      <c r="G299" s="74">
        <v>3453784.21</v>
      </c>
      <c r="H299" s="57" t="s">
        <v>1146</v>
      </c>
      <c r="I299" s="57" t="s">
        <v>1147</v>
      </c>
      <c r="J299" s="57" t="s">
        <v>101</v>
      </c>
      <c r="K299" s="106">
        <v>6.2100000000000002E-2</v>
      </c>
      <c r="L299" s="22">
        <v>27</v>
      </c>
      <c r="M299" s="58" t="s">
        <v>631</v>
      </c>
    </row>
    <row r="300" spans="2:14" ht="30" customHeight="1">
      <c r="B300" s="55">
        <v>3</v>
      </c>
      <c r="C300" s="6" t="s">
        <v>499</v>
      </c>
      <c r="D300" s="6" t="s">
        <v>116</v>
      </c>
      <c r="E300" s="57" t="s">
        <v>1148</v>
      </c>
      <c r="F300" s="74">
        <v>3931999.61</v>
      </c>
      <c r="G300" s="74">
        <v>2972076.0200000005</v>
      </c>
      <c r="H300" s="57" t="s">
        <v>1149</v>
      </c>
      <c r="I300" s="57" t="s">
        <v>1150</v>
      </c>
      <c r="J300" s="57" t="s">
        <v>1151</v>
      </c>
      <c r="K300" s="106">
        <v>6.2E-2</v>
      </c>
      <c r="L300" s="22">
        <v>28</v>
      </c>
      <c r="M300" s="58" t="s">
        <v>631</v>
      </c>
    </row>
    <row r="301" spans="2:14" ht="30" customHeight="1">
      <c r="B301" s="55">
        <v>4</v>
      </c>
      <c r="C301" s="6" t="s">
        <v>540</v>
      </c>
      <c r="D301" s="6" t="s">
        <v>116</v>
      </c>
      <c r="E301" s="57" t="s">
        <v>1152</v>
      </c>
      <c r="F301" s="7">
        <v>3528999.84</v>
      </c>
      <c r="G301" s="74">
        <v>2670677.56</v>
      </c>
      <c r="H301" s="57" t="s">
        <v>1153</v>
      </c>
      <c r="I301" s="57" t="s">
        <v>1154</v>
      </c>
      <c r="J301" s="57" t="s">
        <v>1155</v>
      </c>
      <c r="K301" s="106">
        <v>6.2E-2</v>
      </c>
      <c r="L301" s="22">
        <v>28</v>
      </c>
      <c r="M301" s="58" t="s">
        <v>631</v>
      </c>
    </row>
    <row r="302" spans="2:14" ht="30" customHeight="1">
      <c r="B302" s="55">
        <v>5</v>
      </c>
      <c r="C302" s="6" t="s">
        <v>1156</v>
      </c>
      <c r="D302" s="6" t="s">
        <v>116</v>
      </c>
      <c r="E302" s="57" t="s">
        <v>1157</v>
      </c>
      <c r="F302" s="74">
        <v>1235999.6100000001</v>
      </c>
      <c r="G302" s="74">
        <v>934628.68000000017</v>
      </c>
      <c r="H302" s="57" t="s">
        <v>1158</v>
      </c>
      <c r="I302" s="57" t="s">
        <v>1159</v>
      </c>
      <c r="J302" s="57" t="s">
        <v>1160</v>
      </c>
      <c r="K302" s="106">
        <v>6.5500000000000003E-2</v>
      </c>
      <c r="L302" s="22">
        <v>28</v>
      </c>
      <c r="M302" s="58" t="s">
        <v>631</v>
      </c>
    </row>
    <row r="303" spans="2:14" ht="30" customHeight="1">
      <c r="B303" s="55">
        <v>6</v>
      </c>
      <c r="C303" s="6" t="s">
        <v>505</v>
      </c>
      <c r="D303" s="6" t="s">
        <v>116</v>
      </c>
      <c r="E303" s="57" t="s">
        <v>1152</v>
      </c>
      <c r="F303" s="74">
        <v>3478999.55</v>
      </c>
      <c r="G303" s="74">
        <v>2634068.8099999996</v>
      </c>
      <c r="H303" s="57" t="s">
        <v>1161</v>
      </c>
      <c r="I303" s="57" t="s">
        <v>1162</v>
      </c>
      <c r="J303" s="57" t="s">
        <v>1163</v>
      </c>
      <c r="K303" s="106">
        <v>6.5500000000000003E-2</v>
      </c>
      <c r="L303" s="22">
        <v>28</v>
      </c>
      <c r="M303" s="58" t="s">
        <v>631</v>
      </c>
    </row>
    <row r="304" spans="2:14" ht="30" customHeight="1">
      <c r="B304" s="55">
        <v>7</v>
      </c>
      <c r="C304" s="6" t="s">
        <v>689</v>
      </c>
      <c r="D304" s="6" t="s">
        <v>116</v>
      </c>
      <c r="E304" s="57" t="s">
        <v>1157</v>
      </c>
      <c r="F304" s="74">
        <v>7016999.6399999997</v>
      </c>
      <c r="G304" s="74">
        <v>5302104.8599999994</v>
      </c>
      <c r="H304" s="57" t="s">
        <v>1164</v>
      </c>
      <c r="I304" s="57" t="s">
        <v>1165</v>
      </c>
      <c r="J304" s="57" t="s">
        <v>1166</v>
      </c>
      <c r="K304" s="106">
        <v>5.9200000000000003E-2</v>
      </c>
      <c r="L304" s="22">
        <v>28</v>
      </c>
      <c r="M304" s="58" t="s">
        <v>631</v>
      </c>
    </row>
    <row r="305" spans="2:13" ht="30" customHeight="1">
      <c r="B305" s="55">
        <v>8</v>
      </c>
      <c r="C305" s="6" t="s">
        <v>1167</v>
      </c>
      <c r="D305" s="6" t="s">
        <v>116</v>
      </c>
      <c r="E305" s="57" t="s">
        <v>1168</v>
      </c>
      <c r="F305" s="74">
        <v>3748999.63</v>
      </c>
      <c r="G305" s="74">
        <v>2836192.78</v>
      </c>
      <c r="H305" s="57" t="s">
        <v>1169</v>
      </c>
      <c r="I305" s="57" t="s">
        <v>1170</v>
      </c>
      <c r="J305" s="57" t="s">
        <v>1171</v>
      </c>
      <c r="K305" s="106">
        <v>6.2100000000000002E-2</v>
      </c>
      <c r="L305" s="22">
        <v>28</v>
      </c>
      <c r="M305" s="58" t="s">
        <v>631</v>
      </c>
    </row>
    <row r="306" spans="2:13" ht="30" customHeight="1">
      <c r="B306" s="55">
        <v>9</v>
      </c>
      <c r="C306" s="6" t="s">
        <v>758</v>
      </c>
      <c r="D306" s="6" t="s">
        <v>116</v>
      </c>
      <c r="E306" s="57" t="s">
        <v>1172</v>
      </c>
      <c r="F306" s="74">
        <v>14825999.359999999</v>
      </c>
      <c r="G306" s="74">
        <v>11715764.019999998</v>
      </c>
      <c r="H306" s="57" t="s">
        <v>1173</v>
      </c>
      <c r="I306" s="57" t="s">
        <v>1174</v>
      </c>
      <c r="J306" s="57" t="s">
        <v>1175</v>
      </c>
      <c r="K306" s="106">
        <v>6.2600000000000003E-2</v>
      </c>
      <c r="L306" s="22">
        <v>27</v>
      </c>
      <c r="M306" s="58" t="s">
        <v>631</v>
      </c>
    </row>
    <row r="307" spans="2:13" ht="30" customHeight="1">
      <c r="B307" s="55">
        <v>10</v>
      </c>
      <c r="C307" s="6" t="s">
        <v>267</v>
      </c>
      <c r="D307" s="6" t="s">
        <v>116</v>
      </c>
      <c r="E307" s="57" t="s">
        <v>1176</v>
      </c>
      <c r="F307" s="74">
        <v>4924999.87</v>
      </c>
      <c r="G307" s="74">
        <v>3726855.02</v>
      </c>
      <c r="H307" s="57" t="s">
        <v>1177</v>
      </c>
      <c r="I307" s="57" t="s">
        <v>1178</v>
      </c>
      <c r="J307" s="57" t="s">
        <v>1179</v>
      </c>
      <c r="K307" s="106">
        <v>6.5500000000000003E-2</v>
      </c>
      <c r="L307" s="22">
        <v>28</v>
      </c>
      <c r="M307" s="58" t="s">
        <v>631</v>
      </c>
    </row>
    <row r="308" spans="2:13" ht="30" customHeight="1">
      <c r="B308" s="55">
        <v>11</v>
      </c>
      <c r="C308" s="6" t="s">
        <v>889</v>
      </c>
      <c r="D308" s="6" t="s">
        <v>116</v>
      </c>
      <c r="E308" s="57" t="s">
        <v>1180</v>
      </c>
      <c r="F308" s="74">
        <v>1989000</v>
      </c>
      <c r="G308" s="74">
        <v>1504459.09</v>
      </c>
      <c r="H308" s="57" t="s">
        <v>1181</v>
      </c>
      <c r="I308" s="57" t="s">
        <v>1182</v>
      </c>
      <c r="J308" s="57" t="s">
        <v>147</v>
      </c>
      <c r="K308" s="106">
        <v>6.2100000000000002E-2</v>
      </c>
      <c r="L308" s="22">
        <v>28</v>
      </c>
      <c r="M308" s="58" t="s">
        <v>631</v>
      </c>
    </row>
    <row r="309" spans="2:13" ht="30" customHeight="1">
      <c r="B309" s="55">
        <v>12</v>
      </c>
      <c r="C309" s="6" t="s">
        <v>896</v>
      </c>
      <c r="D309" s="6" t="s">
        <v>116</v>
      </c>
      <c r="E309" s="57" t="s">
        <v>1183</v>
      </c>
      <c r="F309" s="74">
        <v>4312999.5</v>
      </c>
      <c r="G309" s="74">
        <v>3264333.4800000004</v>
      </c>
      <c r="H309" s="57" t="s">
        <v>1184</v>
      </c>
      <c r="I309" s="57" t="s">
        <v>1185</v>
      </c>
      <c r="J309" s="57" t="s">
        <v>1186</v>
      </c>
      <c r="K309" s="106">
        <v>6.5500000000000003E-2</v>
      </c>
      <c r="L309" s="22">
        <v>28</v>
      </c>
      <c r="M309" s="58" t="s">
        <v>631</v>
      </c>
    </row>
    <row r="310" spans="2:13" ht="30" customHeight="1">
      <c r="B310" s="55">
        <v>13</v>
      </c>
      <c r="C310" s="6" t="s">
        <v>912</v>
      </c>
      <c r="D310" s="6" t="s">
        <v>116</v>
      </c>
      <c r="E310" s="57" t="s">
        <v>1172</v>
      </c>
      <c r="F310" s="74">
        <v>8827999.5600000005</v>
      </c>
      <c r="G310" s="74">
        <v>6972511.7700000005</v>
      </c>
      <c r="H310" s="57" t="s">
        <v>1187</v>
      </c>
      <c r="I310" s="57" t="s">
        <v>1188</v>
      </c>
      <c r="J310" s="57" t="s">
        <v>1189</v>
      </c>
      <c r="K310" s="106">
        <v>5.9200000000000003E-2</v>
      </c>
      <c r="L310" s="22">
        <v>27</v>
      </c>
      <c r="M310" s="58" t="s">
        <v>631</v>
      </c>
    </row>
    <row r="311" spans="2:13" ht="30" customHeight="1">
      <c r="B311" s="55">
        <v>14</v>
      </c>
      <c r="C311" s="6" t="s">
        <v>1190</v>
      </c>
      <c r="D311" s="6" t="s">
        <v>116</v>
      </c>
      <c r="E311" s="57" t="s">
        <v>1180</v>
      </c>
      <c r="F311" s="74">
        <v>5464999.2800000003</v>
      </c>
      <c r="G311" s="74">
        <v>4132790.9699999997</v>
      </c>
      <c r="H311" s="57" t="s">
        <v>1191</v>
      </c>
      <c r="I311" s="57" t="s">
        <v>1192</v>
      </c>
      <c r="J311" s="57" t="s">
        <v>1193</v>
      </c>
      <c r="K311" s="106">
        <v>5.9200000000000003E-2</v>
      </c>
      <c r="L311" s="22">
        <v>28</v>
      </c>
      <c r="M311" s="58" t="s">
        <v>631</v>
      </c>
    </row>
    <row r="312" spans="2:13" ht="30" customHeight="1">
      <c r="B312" s="55">
        <v>15</v>
      </c>
      <c r="C312" s="6" t="s">
        <v>1022</v>
      </c>
      <c r="D312" s="6" t="s">
        <v>116</v>
      </c>
      <c r="E312" s="57" t="s">
        <v>1194</v>
      </c>
      <c r="F312" s="74">
        <v>4046999.49</v>
      </c>
      <c r="G312" s="74">
        <v>3197772.3200000003</v>
      </c>
      <c r="H312" s="57" t="s">
        <v>1195</v>
      </c>
      <c r="I312" s="57" t="s">
        <v>1196</v>
      </c>
      <c r="J312" s="57" t="s">
        <v>1197</v>
      </c>
      <c r="K312" s="106">
        <v>6.2100000000000002E-2</v>
      </c>
      <c r="L312" s="22">
        <v>27</v>
      </c>
      <c r="M312" s="58" t="s">
        <v>631</v>
      </c>
    </row>
    <row r="313" spans="2:13" ht="30" customHeight="1">
      <c r="B313" s="55">
        <v>16</v>
      </c>
      <c r="C313" s="6" t="s">
        <v>1198</v>
      </c>
      <c r="D313" s="6" t="s">
        <v>116</v>
      </c>
      <c r="E313" s="57" t="s">
        <v>1194</v>
      </c>
      <c r="F313" s="74">
        <v>2628999.31</v>
      </c>
      <c r="G313" s="74">
        <v>2078374.08</v>
      </c>
      <c r="H313" s="57" t="s">
        <v>1199</v>
      </c>
      <c r="I313" s="57" t="s">
        <v>1200</v>
      </c>
      <c r="J313" s="57" t="s">
        <v>1201</v>
      </c>
      <c r="K313" s="106">
        <v>6.5500000000000003E-2</v>
      </c>
      <c r="L313" s="22">
        <v>27</v>
      </c>
      <c r="M313" s="58" t="s">
        <v>631</v>
      </c>
    </row>
    <row r="314" spans="2:13" ht="30" customHeight="1">
      <c r="B314" s="55">
        <v>17</v>
      </c>
      <c r="C314" s="6" t="s">
        <v>1202</v>
      </c>
      <c r="D314" s="6" t="s">
        <v>116</v>
      </c>
      <c r="E314" s="57" t="s">
        <v>1176</v>
      </c>
      <c r="F314" s="74">
        <v>3540999.86</v>
      </c>
      <c r="G314" s="74">
        <v>2676992.5399999996</v>
      </c>
      <c r="H314" s="57" t="s">
        <v>1203</v>
      </c>
      <c r="I314" s="57" t="s">
        <v>1204</v>
      </c>
      <c r="J314" s="57" t="s">
        <v>1205</v>
      </c>
      <c r="K314" s="106">
        <v>6.2100000000000002E-2</v>
      </c>
      <c r="L314" s="22">
        <v>28</v>
      </c>
      <c r="M314" s="58" t="s">
        <v>631</v>
      </c>
    </row>
    <row r="315" spans="2:13" ht="30" customHeight="1">
      <c r="B315" s="55">
        <v>18</v>
      </c>
      <c r="C315" s="6" t="s">
        <v>1206</v>
      </c>
      <c r="D315" s="6" t="s">
        <v>116</v>
      </c>
      <c r="E315" s="57" t="s">
        <v>1207</v>
      </c>
      <c r="F315" s="74">
        <v>1962999.56</v>
      </c>
      <c r="G315" s="74">
        <v>1615969.4</v>
      </c>
      <c r="H315" s="22" t="s">
        <v>1208</v>
      </c>
      <c r="I315" s="57" t="s">
        <v>1209</v>
      </c>
      <c r="J315" s="57" t="s">
        <v>1210</v>
      </c>
      <c r="K315" s="106">
        <v>6.8199999999999997E-2</v>
      </c>
      <c r="L315" s="188">
        <v>26</v>
      </c>
      <c r="M315" s="58" t="s">
        <v>631</v>
      </c>
    </row>
    <row r="316" spans="2:13" ht="30" customHeight="1">
      <c r="B316" s="55">
        <v>19</v>
      </c>
      <c r="C316" s="6" t="s">
        <v>1211</v>
      </c>
      <c r="D316" s="6" t="s">
        <v>116</v>
      </c>
      <c r="E316" s="57" t="s">
        <v>1212</v>
      </c>
      <c r="F316" s="74">
        <v>4308999.42</v>
      </c>
      <c r="G316" s="74">
        <v>3546205.2</v>
      </c>
      <c r="H316" s="22" t="s">
        <v>1213</v>
      </c>
      <c r="I316" s="57" t="s">
        <v>1214</v>
      </c>
      <c r="J316" s="57" t="s">
        <v>1215</v>
      </c>
      <c r="K316" s="106">
        <v>6.4799999999999996E-2</v>
      </c>
      <c r="L316" s="188">
        <v>26</v>
      </c>
      <c r="M316" s="58" t="s">
        <v>631</v>
      </c>
    </row>
    <row r="317" spans="2:13" ht="30" customHeight="1">
      <c r="B317" s="55">
        <v>20</v>
      </c>
      <c r="C317" s="6" t="s">
        <v>1216</v>
      </c>
      <c r="D317" s="6" t="s">
        <v>116</v>
      </c>
      <c r="E317" s="57" t="s">
        <v>1212</v>
      </c>
      <c r="F317" s="74">
        <v>1335999.4099999999</v>
      </c>
      <c r="G317" s="74">
        <v>1099813.9000000001</v>
      </c>
      <c r="H317" s="22" t="s">
        <v>1217</v>
      </c>
      <c r="I317" s="57" t="s">
        <v>1218</v>
      </c>
      <c r="J317" s="57" t="s">
        <v>1219</v>
      </c>
      <c r="K317" s="106">
        <v>6.8199999999999997E-2</v>
      </c>
      <c r="L317" s="188">
        <v>26</v>
      </c>
      <c r="M317" s="58" t="s">
        <v>631</v>
      </c>
    </row>
    <row r="318" spans="2:13" ht="30" customHeight="1">
      <c r="B318" s="55">
        <v>21</v>
      </c>
      <c r="C318" s="6" t="s">
        <v>1220</v>
      </c>
      <c r="D318" s="6" t="s">
        <v>116</v>
      </c>
      <c r="E318" s="57" t="s">
        <v>1221</v>
      </c>
      <c r="F318" s="74">
        <v>2243999.42</v>
      </c>
      <c r="G318" s="74">
        <v>1845102.33</v>
      </c>
      <c r="H318" s="22" t="s">
        <v>1222</v>
      </c>
      <c r="I318" s="57" t="s">
        <v>1223</v>
      </c>
      <c r="J318" s="57" t="s">
        <v>1224</v>
      </c>
      <c r="K318" s="106">
        <v>6.4799999999999996E-2</v>
      </c>
      <c r="L318" s="188">
        <v>26</v>
      </c>
      <c r="M318" s="58" t="s">
        <v>631</v>
      </c>
    </row>
    <row r="319" spans="2:13" ht="30" customHeight="1">
      <c r="B319" s="55">
        <v>22</v>
      </c>
      <c r="C319" s="6" t="s">
        <v>1225</v>
      </c>
      <c r="D319" s="6" t="s">
        <v>116</v>
      </c>
      <c r="E319" s="57" t="s">
        <v>1221</v>
      </c>
      <c r="F319" s="74">
        <v>1402000</v>
      </c>
      <c r="G319" s="74">
        <v>1152185.7599999998</v>
      </c>
      <c r="H319" s="22" t="s">
        <v>1222</v>
      </c>
      <c r="I319" s="57" t="s">
        <v>1226</v>
      </c>
      <c r="J319" s="57" t="s">
        <v>1227</v>
      </c>
      <c r="K319" s="106">
        <v>6.8199999999999997E-2</v>
      </c>
      <c r="L319" s="189">
        <v>26</v>
      </c>
      <c r="M319" s="58" t="s">
        <v>631</v>
      </c>
    </row>
    <row r="320" spans="2:13" ht="30" customHeight="1">
      <c r="B320" s="55">
        <v>23</v>
      </c>
      <c r="C320" s="6" t="s">
        <v>1228</v>
      </c>
      <c r="D320" s="6" t="s">
        <v>116</v>
      </c>
      <c r="E320" s="57" t="s">
        <v>1221</v>
      </c>
      <c r="F320" s="74">
        <v>614999.5</v>
      </c>
      <c r="G320" s="74">
        <v>505416.31000000006</v>
      </c>
      <c r="H320" s="22" t="s">
        <v>1222</v>
      </c>
      <c r="I320" s="57" t="s">
        <v>1229</v>
      </c>
      <c r="J320" s="57" t="s">
        <v>1230</v>
      </c>
      <c r="K320" s="106">
        <v>6.8199999999999997E-2</v>
      </c>
      <c r="L320" s="189">
        <v>26</v>
      </c>
      <c r="M320" s="58" t="s">
        <v>631</v>
      </c>
    </row>
    <row r="321" spans="2:13" ht="30" customHeight="1">
      <c r="B321" s="55">
        <v>24</v>
      </c>
      <c r="C321" s="6" t="s">
        <v>302</v>
      </c>
      <c r="D321" s="6" t="s">
        <v>116</v>
      </c>
      <c r="E321" s="57" t="s">
        <v>1231</v>
      </c>
      <c r="F321" s="74">
        <v>9324999.2899999991</v>
      </c>
      <c r="G321" s="74">
        <v>7656574.0900000008</v>
      </c>
      <c r="H321" s="22" t="s">
        <v>1232</v>
      </c>
      <c r="I321" s="57" t="s">
        <v>1233</v>
      </c>
      <c r="J321" s="57" t="s">
        <v>1234</v>
      </c>
      <c r="K321" s="106">
        <v>6.1899999999999997E-2</v>
      </c>
      <c r="L321" s="188">
        <v>26</v>
      </c>
      <c r="M321" s="58" t="s">
        <v>631</v>
      </c>
    </row>
    <row r="322" spans="2:13" ht="30" customHeight="1">
      <c r="B322" s="55">
        <v>25</v>
      </c>
      <c r="C322" s="6" t="s">
        <v>919</v>
      </c>
      <c r="D322" s="6" t="s">
        <v>116</v>
      </c>
      <c r="E322" s="57" t="s">
        <v>1235</v>
      </c>
      <c r="F322" s="74">
        <v>4519999.5199999996</v>
      </c>
      <c r="G322" s="74">
        <v>3711845.82</v>
      </c>
      <c r="H322" s="22" t="s">
        <v>1236</v>
      </c>
      <c r="I322" s="57" t="s">
        <v>1237</v>
      </c>
      <c r="J322" s="57" t="s">
        <v>1238</v>
      </c>
      <c r="K322" s="106">
        <v>6.4799999999999996E-2</v>
      </c>
      <c r="L322" s="188">
        <v>26</v>
      </c>
      <c r="M322" s="58" t="s">
        <v>631</v>
      </c>
    </row>
    <row r="323" spans="2:13" ht="30" customHeight="1">
      <c r="B323" s="55">
        <v>26</v>
      </c>
      <c r="C323" s="6" t="s">
        <v>1239</v>
      </c>
      <c r="D323" s="6" t="s">
        <v>116</v>
      </c>
      <c r="E323" s="57" t="s">
        <v>1240</v>
      </c>
      <c r="F323" s="74">
        <v>24970000</v>
      </c>
      <c r="G323" s="74">
        <v>20532024.190000001</v>
      </c>
      <c r="H323" s="22" t="s">
        <v>1241</v>
      </c>
      <c r="I323" s="57" t="s">
        <v>1242</v>
      </c>
      <c r="J323" s="57" t="s">
        <v>1243</v>
      </c>
      <c r="K323" s="106">
        <v>6.5299999999999997E-2</v>
      </c>
      <c r="L323" s="188">
        <v>26</v>
      </c>
      <c r="M323" s="58" t="s">
        <v>631</v>
      </c>
    </row>
    <row r="324" spans="2:13" ht="20.25" customHeight="1">
      <c r="B324" s="55">
        <v>27</v>
      </c>
      <c r="C324" s="136" t="s">
        <v>1244</v>
      </c>
      <c r="D324" s="6" t="s">
        <v>116</v>
      </c>
      <c r="E324" s="139" t="s">
        <v>1245</v>
      </c>
      <c r="F324" s="190">
        <v>2908999.86</v>
      </c>
      <c r="G324" s="190">
        <v>2497586.0699999998</v>
      </c>
      <c r="H324" s="191" t="s">
        <v>1246</v>
      </c>
      <c r="I324" s="139" t="s">
        <v>1247</v>
      </c>
      <c r="J324" s="139" t="s">
        <v>1248</v>
      </c>
      <c r="K324" s="192">
        <v>7.0599999999999996E-2</v>
      </c>
      <c r="L324" s="188">
        <v>25</v>
      </c>
      <c r="M324" s="58" t="s">
        <v>631</v>
      </c>
    </row>
    <row r="325" spans="2:13" ht="20.25" customHeight="1">
      <c r="B325" s="55">
        <v>28</v>
      </c>
      <c r="C325" s="136" t="s">
        <v>1249</v>
      </c>
      <c r="D325" s="6" t="s">
        <v>116</v>
      </c>
      <c r="E325" s="139" t="s">
        <v>1250</v>
      </c>
      <c r="F325" s="190">
        <v>1972999.87</v>
      </c>
      <c r="G325" s="190">
        <v>1776037.4200000002</v>
      </c>
      <c r="H325" s="191" t="s">
        <v>1251</v>
      </c>
      <c r="I325" s="139" t="s">
        <v>1252</v>
      </c>
      <c r="J325" s="139" t="s">
        <v>1253</v>
      </c>
      <c r="K325" s="192">
        <v>7.0400000000000004E-2</v>
      </c>
      <c r="L325" s="188">
        <v>24</v>
      </c>
      <c r="M325" s="58" t="s">
        <v>631</v>
      </c>
    </row>
    <row r="326" spans="2:13" ht="24" customHeight="1">
      <c r="B326" s="55">
        <v>29</v>
      </c>
      <c r="C326" s="136" t="s">
        <v>1254</v>
      </c>
      <c r="D326" s="6" t="s">
        <v>116</v>
      </c>
      <c r="E326" s="139" t="s">
        <v>1250</v>
      </c>
      <c r="F326" s="190">
        <v>6052999.3700000001</v>
      </c>
      <c r="G326" s="190">
        <v>5456909.7299999995</v>
      </c>
      <c r="H326" s="191" t="s">
        <v>1255</v>
      </c>
      <c r="I326" s="139" t="s">
        <v>1256</v>
      </c>
      <c r="J326" s="139"/>
      <c r="K326" s="192">
        <v>6.7699999999999996E-2</v>
      </c>
      <c r="L326" s="188">
        <v>24</v>
      </c>
      <c r="M326" s="58" t="s">
        <v>631</v>
      </c>
    </row>
    <row r="327" spans="2:13" ht="20.25" customHeight="1">
      <c r="B327" s="55">
        <v>30</v>
      </c>
      <c r="C327" s="136" t="s">
        <v>1257</v>
      </c>
      <c r="D327" s="6" t="s">
        <v>116</v>
      </c>
      <c r="E327" s="139" t="s">
        <v>1250</v>
      </c>
      <c r="F327" s="190">
        <v>1496999.03</v>
      </c>
      <c r="G327" s="190">
        <v>1348105.9100000001</v>
      </c>
      <c r="H327" s="191" t="s">
        <v>1258</v>
      </c>
      <c r="I327" s="139" t="s">
        <v>1259</v>
      </c>
      <c r="J327" s="139" t="s">
        <v>1253</v>
      </c>
      <c r="K327" s="192">
        <v>7.3700000000000002E-2</v>
      </c>
      <c r="L327" s="188">
        <v>24</v>
      </c>
      <c r="M327" s="58" t="s">
        <v>631</v>
      </c>
    </row>
    <row r="328" spans="2:13" ht="25.5" customHeight="1">
      <c r="B328" s="180" t="s">
        <v>114</v>
      </c>
      <c r="C328" s="181"/>
      <c r="D328" s="182"/>
      <c r="E328" s="182"/>
      <c r="F328" s="183">
        <f>SUM(F298:F327)</f>
        <v>142286988.16999999</v>
      </c>
      <c r="G328" s="183">
        <f>SUM(G298:G327)</f>
        <v>113796227.46000001</v>
      </c>
      <c r="H328" s="184"/>
      <c r="I328" s="185"/>
      <c r="J328" s="185"/>
      <c r="K328" s="185"/>
      <c r="L328" s="185"/>
      <c r="M328" s="186"/>
    </row>
    <row r="329" spans="2:13" ht="3" customHeight="1">
      <c r="B329" s="193"/>
      <c r="C329" s="136"/>
      <c r="D329" s="136"/>
      <c r="E329" s="139"/>
      <c r="F329" s="136"/>
      <c r="G329" s="136"/>
      <c r="H329" s="136"/>
      <c r="I329" s="136"/>
      <c r="J329" s="136"/>
      <c r="K329" s="136"/>
      <c r="L329" s="194"/>
      <c r="M329" s="194"/>
    </row>
    <row r="330" spans="2:13" ht="30" customHeight="1">
      <c r="B330" s="78" t="s">
        <v>1260</v>
      </c>
      <c r="C330" s="155"/>
      <c r="D330" s="156"/>
      <c r="E330" s="156"/>
      <c r="F330" s="81">
        <f>F328+F153+F294</f>
        <v>8992669561.7900009</v>
      </c>
      <c r="G330" s="81">
        <f>G328+G153+G294</f>
        <v>7087618349.7582092</v>
      </c>
      <c r="H330" s="157"/>
      <c r="I330" s="156"/>
      <c r="J330" s="156"/>
      <c r="K330" s="156"/>
      <c r="L330" s="156"/>
      <c r="M330" s="156"/>
    </row>
    <row r="331" spans="2:13" ht="3" customHeight="1">
      <c r="B331" s="193"/>
      <c r="C331" s="136"/>
      <c r="D331" s="136"/>
      <c r="E331" s="139"/>
      <c r="F331" s="136"/>
      <c r="G331" s="136"/>
      <c r="H331" s="136"/>
      <c r="I331" s="136"/>
      <c r="J331" s="136"/>
      <c r="K331" s="136"/>
      <c r="L331" s="194"/>
      <c r="M331" s="194"/>
    </row>
    <row r="332" spans="2:13" ht="30" customHeight="1">
      <c r="B332" s="51" t="s">
        <v>1261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</row>
    <row r="333" spans="2:13" ht="3" customHeight="1">
      <c r="B333" s="69"/>
      <c r="C333" s="164"/>
      <c r="D333" s="104"/>
      <c r="E333" s="104"/>
      <c r="F333" s="104"/>
      <c r="G333" s="104"/>
      <c r="H333" s="104"/>
      <c r="I333" s="104"/>
      <c r="J333" s="104"/>
      <c r="K333" s="104"/>
      <c r="L333" s="171"/>
      <c r="M333" s="171"/>
    </row>
    <row r="334" spans="2:13" s="54" customFormat="1" ht="54.75" customHeight="1">
      <c r="B334" s="195" t="s">
        <v>1262</v>
      </c>
      <c r="C334" s="195"/>
      <c r="D334" s="196" t="s">
        <v>1263</v>
      </c>
      <c r="E334" s="197" t="s">
        <v>1264</v>
      </c>
      <c r="F334" s="197" t="s">
        <v>1265</v>
      </c>
      <c r="G334" s="196"/>
      <c r="H334" s="197" t="s">
        <v>28</v>
      </c>
      <c r="I334" s="197" t="s">
        <v>29</v>
      </c>
      <c r="J334" s="197" t="s">
        <v>1266</v>
      </c>
      <c r="K334" s="196" t="s">
        <v>1267</v>
      </c>
      <c r="L334" s="197" t="s">
        <v>1268</v>
      </c>
      <c r="M334" s="196" t="s">
        <v>1269</v>
      </c>
    </row>
    <row r="335" spans="2:13" ht="3" customHeight="1"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2:13" s="54" customFormat="1" ht="27" customHeight="1">
      <c r="B336" s="55">
        <v>1</v>
      </c>
      <c r="C336" s="6" t="s">
        <v>499</v>
      </c>
      <c r="D336" s="6" t="s">
        <v>1270</v>
      </c>
      <c r="E336" s="57" t="s">
        <v>1271</v>
      </c>
      <c r="F336" s="74">
        <f>29792210.28*1.16</f>
        <v>34558963.924800001</v>
      </c>
      <c r="G336" s="74"/>
      <c r="H336" s="57"/>
      <c r="I336" s="57" t="s">
        <v>1272</v>
      </c>
      <c r="J336" s="167" t="s">
        <v>1273</v>
      </c>
      <c r="K336" s="57" t="s">
        <v>1274</v>
      </c>
      <c r="L336" s="22">
        <v>84</v>
      </c>
      <c r="M336" s="58" t="s">
        <v>440</v>
      </c>
    </row>
    <row r="337" spans="2:13" s="54" customFormat="1" ht="27" customHeight="1">
      <c r="B337" s="55">
        <v>2</v>
      </c>
      <c r="C337" s="6" t="s">
        <v>1275</v>
      </c>
      <c r="D337" s="6" t="s">
        <v>1270</v>
      </c>
      <c r="E337" s="57" t="s">
        <v>1276</v>
      </c>
      <c r="F337" s="74">
        <f>27649151.04*1.16</f>
        <v>32073015.206399996</v>
      </c>
      <c r="G337" s="74"/>
      <c r="H337" s="57"/>
      <c r="I337" s="57" t="s">
        <v>1277</v>
      </c>
      <c r="J337" s="167" t="s">
        <v>1278</v>
      </c>
      <c r="K337" s="57" t="s">
        <v>1274</v>
      </c>
      <c r="L337" s="22">
        <v>84</v>
      </c>
      <c r="M337" s="58" t="s">
        <v>440</v>
      </c>
    </row>
    <row r="338" spans="2:13" s="54" customFormat="1" ht="27" customHeight="1">
      <c r="B338" s="55">
        <v>3</v>
      </c>
      <c r="C338" s="6" t="s">
        <v>689</v>
      </c>
      <c r="D338" s="6" t="s">
        <v>1270</v>
      </c>
      <c r="E338" s="57" t="s">
        <v>1279</v>
      </c>
      <c r="F338" s="74">
        <f>18473525.28*1.16</f>
        <v>21429289.3248</v>
      </c>
      <c r="G338" s="74"/>
      <c r="H338" s="57"/>
      <c r="I338" s="57" t="s">
        <v>1280</v>
      </c>
      <c r="J338" s="167" t="s">
        <v>1273</v>
      </c>
      <c r="K338" s="57" t="s">
        <v>1274</v>
      </c>
      <c r="L338" s="22">
        <v>84</v>
      </c>
      <c r="M338" s="58" t="s">
        <v>440</v>
      </c>
    </row>
    <row r="339" spans="2:13" s="54" customFormat="1" ht="27" customHeight="1">
      <c r="B339" s="55">
        <v>4</v>
      </c>
      <c r="C339" s="6" t="s">
        <v>1167</v>
      </c>
      <c r="D339" s="6" t="s">
        <v>1281</v>
      </c>
      <c r="E339" s="57" t="s">
        <v>1282</v>
      </c>
      <c r="F339" s="74">
        <v>24085900.079999998</v>
      </c>
      <c r="G339" s="74"/>
      <c r="H339" s="57"/>
      <c r="I339" s="57" t="s">
        <v>1283</v>
      </c>
      <c r="J339" s="58" t="s">
        <v>1284</v>
      </c>
      <c r="K339" s="57" t="s">
        <v>1274</v>
      </c>
      <c r="L339" s="22">
        <v>120</v>
      </c>
      <c r="M339" s="57" t="s">
        <v>1285</v>
      </c>
    </row>
    <row r="340" spans="2:13" s="54" customFormat="1" ht="27" customHeight="1">
      <c r="B340" s="55">
        <v>5</v>
      </c>
      <c r="C340" s="6" t="s">
        <v>971</v>
      </c>
      <c r="D340" s="6" t="s">
        <v>1286</v>
      </c>
      <c r="E340" s="57" t="s">
        <v>1287</v>
      </c>
      <c r="F340" s="74">
        <v>4172116.8767999997</v>
      </c>
      <c r="G340" s="74"/>
      <c r="H340" s="57"/>
      <c r="I340" s="57" t="s">
        <v>1288</v>
      </c>
      <c r="J340" s="57" t="s">
        <v>1289</v>
      </c>
      <c r="K340" s="57" t="s">
        <v>1274</v>
      </c>
      <c r="L340" s="22">
        <v>96</v>
      </c>
      <c r="M340" s="57" t="s">
        <v>1290</v>
      </c>
    </row>
    <row r="341" spans="2:13" s="54" customFormat="1" ht="27" customHeight="1">
      <c r="B341" s="55">
        <v>6</v>
      </c>
      <c r="C341" s="6" t="s">
        <v>1006</v>
      </c>
      <c r="D341" s="6" t="s">
        <v>1291</v>
      </c>
      <c r="E341" s="57" t="s">
        <v>1292</v>
      </c>
      <c r="F341" s="74">
        <v>178831208.50999999</v>
      </c>
      <c r="G341" s="74"/>
      <c r="H341" s="57" t="s">
        <v>1293</v>
      </c>
      <c r="I341" s="57" t="s">
        <v>1294</v>
      </c>
      <c r="J341" s="57" t="s">
        <v>296</v>
      </c>
      <c r="K341" s="57" t="s">
        <v>1274</v>
      </c>
      <c r="L341" s="22">
        <v>78</v>
      </c>
      <c r="M341" s="58" t="s">
        <v>580</v>
      </c>
    </row>
    <row r="342" spans="2:13" s="54" customFormat="1" ht="27" customHeight="1">
      <c r="B342" s="55">
        <v>7</v>
      </c>
      <c r="C342" s="6" t="s">
        <v>1006</v>
      </c>
      <c r="D342" s="6" t="s">
        <v>1291</v>
      </c>
      <c r="E342" s="57" t="s">
        <v>1295</v>
      </c>
      <c r="F342" s="74">
        <v>17955698.359999999</v>
      </c>
      <c r="G342" s="74"/>
      <c r="H342" s="57" t="s">
        <v>1296</v>
      </c>
      <c r="I342" s="57" t="s">
        <v>1297</v>
      </c>
      <c r="J342" s="198" t="s">
        <v>1298</v>
      </c>
      <c r="K342" s="57" t="s">
        <v>1274</v>
      </c>
      <c r="L342" s="22">
        <v>68</v>
      </c>
      <c r="M342" s="58" t="s">
        <v>1299</v>
      </c>
    </row>
    <row r="343" spans="2:13" s="54" customFormat="1" ht="27" customHeight="1">
      <c r="B343" s="55">
        <v>8</v>
      </c>
      <c r="C343" s="6" t="s">
        <v>1012</v>
      </c>
      <c r="D343" s="6" t="s">
        <v>1300</v>
      </c>
      <c r="E343" s="57" t="s">
        <v>1301</v>
      </c>
      <c r="F343" s="74">
        <v>139823166.03999999</v>
      </c>
      <c r="G343" s="74"/>
      <c r="H343" s="57" t="s">
        <v>1302</v>
      </c>
      <c r="I343" s="57" t="s">
        <v>1303</v>
      </c>
      <c r="J343" s="57" t="s">
        <v>1304</v>
      </c>
      <c r="K343" s="57" t="s">
        <v>1274</v>
      </c>
      <c r="L343" s="22">
        <v>78</v>
      </c>
      <c r="M343" s="57" t="s">
        <v>551</v>
      </c>
    </row>
    <row r="344" spans="2:13" s="54" customFormat="1" ht="27" customHeight="1">
      <c r="B344" s="55">
        <v>9</v>
      </c>
      <c r="C344" s="6" t="s">
        <v>348</v>
      </c>
      <c r="D344" s="6" t="s">
        <v>1305</v>
      </c>
      <c r="E344" s="57" t="s">
        <v>1306</v>
      </c>
      <c r="F344" s="74">
        <v>32599299.48</v>
      </c>
      <c r="G344" s="74"/>
      <c r="H344" s="57"/>
      <c r="I344" s="57" t="s">
        <v>1307</v>
      </c>
      <c r="J344" s="57" t="s">
        <v>1308</v>
      </c>
      <c r="K344" s="57" t="s">
        <v>1274</v>
      </c>
      <c r="L344" s="22">
        <v>120</v>
      </c>
      <c r="M344" s="57" t="s">
        <v>948</v>
      </c>
    </row>
    <row r="345" spans="2:13" s="54" customFormat="1" ht="27" customHeight="1">
      <c r="B345" s="55">
        <v>10</v>
      </c>
      <c r="C345" s="6" t="s">
        <v>1093</v>
      </c>
      <c r="D345" s="6" t="s">
        <v>1270</v>
      </c>
      <c r="E345" s="57" t="s">
        <v>1271</v>
      </c>
      <c r="F345" s="74">
        <f>14933305.8*1.16</f>
        <v>17322634.728</v>
      </c>
      <c r="G345" s="74"/>
      <c r="H345" s="57"/>
      <c r="I345" s="57" t="s">
        <v>1309</v>
      </c>
      <c r="J345" s="57" t="s">
        <v>290</v>
      </c>
      <c r="K345" s="57" t="s">
        <v>1274</v>
      </c>
      <c r="L345" s="22">
        <v>84</v>
      </c>
      <c r="M345" s="57" t="s">
        <v>440</v>
      </c>
    </row>
    <row r="346" spans="2:13" ht="3" customHeight="1">
      <c r="B346" s="107"/>
      <c r="C346" s="109"/>
      <c r="D346" s="109"/>
      <c r="E346" s="110"/>
      <c r="F346" s="199"/>
      <c r="G346" s="199"/>
      <c r="H346" s="110"/>
      <c r="I346" s="110"/>
      <c r="J346" s="76"/>
      <c r="K346" s="76"/>
      <c r="L346" s="114"/>
      <c r="M346" s="110"/>
    </row>
    <row r="347" spans="2:13" s="120" customFormat="1" ht="30" customHeight="1">
      <c r="B347" s="116" t="s">
        <v>1310</v>
      </c>
      <c r="C347" s="117"/>
      <c r="D347" s="118"/>
      <c r="E347" s="118"/>
      <c r="F347" s="119">
        <f>SUM(F336:F345)</f>
        <v>502851292.53080004</v>
      </c>
      <c r="G347" s="119"/>
      <c r="H347" s="118"/>
      <c r="I347" s="118"/>
      <c r="J347" s="118"/>
      <c r="K347" s="118"/>
      <c r="L347" s="118"/>
      <c r="M347" s="118"/>
    </row>
    <row r="348" spans="2:13" ht="3" customHeight="1">
      <c r="B348" s="69"/>
      <c r="C348" s="136"/>
      <c r="D348" s="136"/>
      <c r="E348" s="139"/>
      <c r="F348" s="136"/>
      <c r="G348" s="136"/>
      <c r="H348" s="136"/>
      <c r="I348" s="136"/>
      <c r="J348" s="136"/>
      <c r="K348" s="136"/>
      <c r="L348" s="194"/>
      <c r="M348" s="194"/>
    </row>
    <row r="349" spans="2:13" ht="30" customHeight="1">
      <c r="B349" s="51" t="s">
        <v>1311</v>
      </c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</row>
    <row r="350" spans="2:13" ht="3" customHeight="1">
      <c r="B350" s="69"/>
      <c r="C350" s="164"/>
      <c r="D350" s="136"/>
      <c r="E350" s="139"/>
      <c r="F350" s="136"/>
      <c r="G350" s="136"/>
      <c r="H350" s="136"/>
      <c r="I350" s="136"/>
      <c r="J350" s="136"/>
      <c r="K350" s="136"/>
      <c r="L350" s="194"/>
      <c r="M350" s="194"/>
    </row>
    <row r="351" spans="2:13" s="54" customFormat="1" ht="27" customHeight="1">
      <c r="B351" s="55">
        <v>1</v>
      </c>
      <c r="C351" s="6" t="s">
        <v>1312</v>
      </c>
      <c r="D351" s="6" t="s">
        <v>116</v>
      </c>
      <c r="E351" s="57" t="s">
        <v>1313</v>
      </c>
      <c r="F351" s="200">
        <v>10000000</v>
      </c>
      <c r="G351" s="150">
        <v>370370.63999999966</v>
      </c>
      <c r="H351" s="57" t="s">
        <v>1314</v>
      </c>
      <c r="I351" s="57" t="s">
        <v>1315</v>
      </c>
      <c r="J351" s="57" t="s">
        <v>1316</v>
      </c>
      <c r="K351" s="57" t="s">
        <v>1317</v>
      </c>
      <c r="L351" s="57">
        <v>120</v>
      </c>
      <c r="M351" s="57" t="s">
        <v>1318</v>
      </c>
    </row>
    <row r="352" spans="2:13" s="54" customFormat="1" ht="27" customHeight="1">
      <c r="B352" s="55">
        <v>2</v>
      </c>
      <c r="C352" s="6" t="s">
        <v>1312</v>
      </c>
      <c r="D352" s="6" t="s">
        <v>116</v>
      </c>
      <c r="E352" s="57" t="s">
        <v>1319</v>
      </c>
      <c r="F352" s="200">
        <v>8000000</v>
      </c>
      <c r="G352" s="150">
        <v>3586206.7200000021</v>
      </c>
      <c r="H352" s="57" t="s">
        <v>566</v>
      </c>
      <c r="I352" s="57" t="s">
        <v>1320</v>
      </c>
      <c r="J352" s="57" t="s">
        <v>1321</v>
      </c>
      <c r="K352" s="57" t="s">
        <v>1322</v>
      </c>
      <c r="L352" s="57">
        <v>120</v>
      </c>
      <c r="M352" s="57" t="s">
        <v>775</v>
      </c>
    </row>
    <row r="353" spans="2:13" ht="3" customHeight="1">
      <c r="B353" s="107"/>
      <c r="C353" s="109"/>
      <c r="D353" s="109"/>
      <c r="E353" s="110"/>
      <c r="F353" s="201"/>
      <c r="G353" s="202"/>
      <c r="H353" s="110"/>
      <c r="I353" s="109"/>
      <c r="J353" s="110"/>
      <c r="K353" s="110"/>
      <c r="L353" s="110"/>
      <c r="M353" s="110"/>
    </row>
    <row r="354" spans="2:13" s="120" customFormat="1" ht="30" customHeight="1">
      <c r="B354" s="180" t="s">
        <v>217</v>
      </c>
      <c r="C354" s="181"/>
      <c r="D354" s="182"/>
      <c r="E354" s="182"/>
      <c r="F354" s="183">
        <f>SUM(F351:F352)</f>
        <v>18000000</v>
      </c>
      <c r="G354" s="183">
        <f>SUM(G351:G352)</f>
        <v>3956577.3600000017</v>
      </c>
      <c r="H354" s="184"/>
      <c r="I354" s="185"/>
      <c r="J354" s="185"/>
      <c r="K354" s="185"/>
      <c r="L354" s="185"/>
      <c r="M354" s="186"/>
    </row>
    <row r="355" spans="2:13" ht="3" customHeight="1">
      <c r="B355" s="154"/>
      <c r="C355" s="136"/>
      <c r="D355" s="136"/>
      <c r="E355" s="136"/>
      <c r="F355" s="136"/>
      <c r="G355" s="136"/>
      <c r="H355" s="194"/>
      <c r="I355" s="194"/>
      <c r="J355" s="194"/>
      <c r="K355" s="194"/>
      <c r="L355" s="194"/>
      <c r="M355" s="194"/>
    </row>
    <row r="356" spans="2:13" s="158" customFormat="1" ht="30" customHeight="1">
      <c r="B356" s="78" t="s">
        <v>1323</v>
      </c>
      <c r="C356" s="155"/>
      <c r="D356" s="156"/>
      <c r="E356" s="156"/>
      <c r="F356" s="81">
        <f>+F354+F330+F347</f>
        <v>9513520854.3208008</v>
      </c>
      <c r="G356" s="81">
        <f>+G354+G330+G347</f>
        <v>7091574927.1182089</v>
      </c>
      <c r="H356" s="157"/>
      <c r="I356" s="156"/>
      <c r="J356" s="156"/>
      <c r="K356" s="156"/>
      <c r="L356" s="156"/>
      <c r="M356" s="156"/>
    </row>
    <row r="357" spans="2:13" ht="3" customHeight="1">
      <c r="B357" s="69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</row>
    <row r="358" spans="2:13">
      <c r="B358" s="203" t="s">
        <v>1324</v>
      </c>
      <c r="C358" s="21"/>
      <c r="D358" s="85"/>
      <c r="E358" s="85"/>
      <c r="F358" s="204"/>
      <c r="G358" s="204"/>
      <c r="H358" s="205"/>
      <c r="I358" s="205"/>
      <c r="J358" s="205"/>
      <c r="K358" s="205"/>
      <c r="L358" s="205"/>
      <c r="M358" s="205"/>
    </row>
    <row r="359" spans="2:13" ht="3" customHeight="1">
      <c r="B359" s="69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</row>
    <row r="360" spans="2:13" s="211" customFormat="1" ht="42" customHeight="1">
      <c r="B360" s="206" t="s">
        <v>1325</v>
      </c>
      <c r="C360" s="207"/>
      <c r="D360" s="208"/>
      <c r="E360" s="208"/>
      <c r="F360" s="209">
        <f>F71+F129+F330+F354</f>
        <v>32237818377.068573</v>
      </c>
      <c r="G360" s="209">
        <f>G71+G129+G330+G354</f>
        <v>26921686124.833263</v>
      </c>
      <c r="H360" s="210"/>
      <c r="I360" s="208"/>
      <c r="J360" s="208"/>
      <c r="K360" s="208"/>
      <c r="L360" s="208"/>
      <c r="M360" s="208"/>
    </row>
    <row r="362" spans="2:13">
      <c r="B362" s="1"/>
      <c r="G362" s="2"/>
    </row>
    <row r="363" spans="2:13">
      <c r="B363" s="1"/>
      <c r="G363" s="2"/>
    </row>
    <row r="365" spans="2:13">
      <c r="B365" s="1"/>
      <c r="G365" s="2"/>
    </row>
    <row r="383" spans="2:7">
      <c r="B383" s="1"/>
      <c r="G383" s="2"/>
    </row>
    <row r="384" spans="2:7">
      <c r="B384" s="1"/>
      <c r="G384" s="2"/>
    </row>
    <row r="385" spans="2:7">
      <c r="B385" s="1"/>
      <c r="G385" s="2"/>
    </row>
  </sheetData>
  <mergeCells count="61">
    <mergeCell ref="B349:M349"/>
    <mergeCell ref="M133:M134"/>
    <mergeCell ref="B136:M136"/>
    <mergeCell ref="B156:M156"/>
    <mergeCell ref="B296:M296"/>
    <mergeCell ref="B332:M332"/>
    <mergeCell ref="B334:C334"/>
    <mergeCell ref="B131:M131"/>
    <mergeCell ref="B133:C134"/>
    <mergeCell ref="D133:D134"/>
    <mergeCell ref="E133:E134"/>
    <mergeCell ref="F133:F134"/>
    <mergeCell ref="H133:H134"/>
    <mergeCell ref="I133:I134"/>
    <mergeCell ref="J133:J134"/>
    <mergeCell ref="K133:K134"/>
    <mergeCell ref="L133:L134"/>
    <mergeCell ref="M90:M91"/>
    <mergeCell ref="B93:M93"/>
    <mergeCell ref="B100:M100"/>
    <mergeCell ref="D109:E109"/>
    <mergeCell ref="B113:M113"/>
    <mergeCell ref="B119:M119"/>
    <mergeCell ref="B88:M88"/>
    <mergeCell ref="B90:C91"/>
    <mergeCell ref="D90:D91"/>
    <mergeCell ref="E90:E91"/>
    <mergeCell ref="F90:F91"/>
    <mergeCell ref="H90:H91"/>
    <mergeCell ref="I90:I91"/>
    <mergeCell ref="J90:J91"/>
    <mergeCell ref="K90:K91"/>
    <mergeCell ref="L90:L91"/>
    <mergeCell ref="K37:K38"/>
    <mergeCell ref="L37:L38"/>
    <mergeCell ref="M37:M38"/>
    <mergeCell ref="B40:M40"/>
    <mergeCell ref="B60:M60"/>
    <mergeCell ref="B76:M76"/>
    <mergeCell ref="D31:J31"/>
    <mergeCell ref="D33:J33"/>
    <mergeCell ref="B35:M35"/>
    <mergeCell ref="B37:C38"/>
    <mergeCell ref="D37:D38"/>
    <mergeCell ref="E37:E38"/>
    <mergeCell ref="F37:F38"/>
    <mergeCell ref="H37:H38"/>
    <mergeCell ref="I37:I38"/>
    <mergeCell ref="J37:J38"/>
    <mergeCell ref="D22:J22"/>
    <mergeCell ref="D23:J23"/>
    <mergeCell ref="D24:J24"/>
    <mergeCell ref="D25:J25"/>
    <mergeCell ref="D27:J27"/>
    <mergeCell ref="D29:J29"/>
    <mergeCell ref="D9:J10"/>
    <mergeCell ref="D11:J11"/>
    <mergeCell ref="K11:K12"/>
    <mergeCell ref="D13:J13"/>
    <mergeCell ref="D20:K20"/>
    <mergeCell ref="D21:J2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Nov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2017-04-10T19:03:35Z</dcterms:created>
  <dcterms:modified xsi:type="dcterms:W3CDTF">2017-04-10T19:04:47Z</dcterms:modified>
</cp:coreProperties>
</file>