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515" windowHeight="13350"/>
  </bookViews>
  <sheets>
    <sheet name="Diciembre" sheetId="1" r:id="rId1"/>
  </sheets>
  <calcPr calcId="144525" concurrentCalc="0"/>
</workbook>
</file>

<file path=xl/calcChain.xml><?xml version="1.0" encoding="utf-8"?>
<calcChain xmlns="http://schemas.openxmlformats.org/spreadsheetml/2006/main">
  <c r="G78" i="1" l="1"/>
  <c r="G65" i="1"/>
  <c r="G80" i="1"/>
  <c r="G134" i="1"/>
  <c r="G127" i="1"/>
  <c r="G136" i="1"/>
  <c r="G119" i="1"/>
  <c r="G108" i="1"/>
  <c r="G121" i="1"/>
  <c r="G138" i="1"/>
  <c r="G339" i="1"/>
  <c r="G162" i="1"/>
  <c r="G303" i="1"/>
  <c r="G341" i="1"/>
  <c r="G381" i="1"/>
  <c r="G387" i="1"/>
  <c r="F78" i="1"/>
  <c r="F65" i="1"/>
  <c r="F80" i="1"/>
  <c r="F134" i="1"/>
  <c r="F127" i="1"/>
  <c r="F136" i="1"/>
  <c r="F119" i="1"/>
  <c r="F108" i="1"/>
  <c r="F121" i="1"/>
  <c r="F138" i="1"/>
  <c r="F339" i="1"/>
  <c r="F162" i="1"/>
  <c r="F303" i="1"/>
  <c r="F341" i="1"/>
  <c r="F381" i="1"/>
  <c r="F387" i="1"/>
  <c r="G383" i="1"/>
  <c r="F347" i="1"/>
  <c r="F348" i="1"/>
  <c r="F349" i="1"/>
  <c r="F356" i="1"/>
  <c r="F358" i="1"/>
  <c r="F383" i="1"/>
  <c r="G374" i="1"/>
  <c r="F374" i="1"/>
  <c r="B362" i="1"/>
  <c r="B363" i="1"/>
  <c r="B364" i="1"/>
  <c r="B365" i="1"/>
  <c r="B366" i="1"/>
  <c r="B367" i="1"/>
  <c r="B368" i="1"/>
  <c r="B369" i="1"/>
  <c r="B370" i="1"/>
  <c r="B371" i="1"/>
  <c r="B372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105" i="1"/>
  <c r="B106" i="1"/>
  <c r="G95" i="1"/>
  <c r="F95" i="1"/>
  <c r="B88" i="1"/>
  <c r="B89" i="1"/>
  <c r="B90" i="1"/>
  <c r="B91" i="1"/>
  <c r="B92" i="1"/>
  <c r="B93" i="1"/>
  <c r="B70" i="1"/>
  <c r="B71" i="1"/>
  <c r="B72" i="1"/>
  <c r="B73" i="1"/>
  <c r="B74" i="1"/>
  <c r="B75" i="1"/>
  <c r="B76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K38" i="1"/>
  <c r="K33" i="1"/>
  <c r="K11" i="1"/>
  <c r="K13" i="1"/>
  <c r="K24" i="1"/>
  <c r="K25" i="1"/>
  <c r="K26" i="1"/>
  <c r="K27" i="1"/>
  <c r="K28" i="1"/>
  <c r="K30" i="1"/>
  <c r="K36" i="1"/>
  <c r="K40" i="1"/>
  <c r="J36" i="1"/>
</calcChain>
</file>

<file path=xl/sharedStrings.xml><?xml version="1.0" encoding="utf-8"?>
<sst xmlns="http://schemas.openxmlformats.org/spreadsheetml/2006/main" count="2025" uniqueCount="1385">
  <si>
    <t>Deuda Directa</t>
  </si>
  <si>
    <t>Saldo a</t>
  </si>
  <si>
    <t>DICIEMBRE 31  2016</t>
  </si>
  <si>
    <t>Gobierno del Estado</t>
  </si>
  <si>
    <t>(No se incluyen 2,449.3 mdp dispuestos de los créditos cupón cero, ya que sólo se pagarán intereses)</t>
  </si>
  <si>
    <t>Total Deuda Directa</t>
  </si>
  <si>
    <t>Créditos contratados pendientes de disponer</t>
  </si>
  <si>
    <t>Contratado</t>
  </si>
  <si>
    <t>Por disponer</t>
  </si>
  <si>
    <t>- Banobras  ("Justicia Penal" cupón cero)</t>
  </si>
  <si>
    <t>- Banobras  (Adquisición de 12 vagones para Línea 1 (SITEUR))</t>
  </si>
  <si>
    <t>- Banobras  Construcción de Tres Bases Regionales de la ¨Fuerza Unica¨ en el interior del Estado y Rehabilitación, Mantenimiento, Fortalecimiento y Modernización de penales en Puente Gandre y Ceinjures en el interior del Estado</t>
  </si>
  <si>
    <t>- Banorte  (Rehabilitacion de Tramos Carreteros)</t>
  </si>
  <si>
    <t>Banamex (Siapa)</t>
  </si>
  <si>
    <t>Deuda Indirecta o Avalada</t>
  </si>
  <si>
    <t>SIAPA (Fuente de pago propia)</t>
  </si>
  <si>
    <t>SEAPAL (Fuente de pago propia)</t>
  </si>
  <si>
    <t>Universidad de Guadalajara (Fuente de pago propia)</t>
  </si>
  <si>
    <t>Municipios con aval del Gobierno del Estado (Fuente de pago propia, Participaciones)</t>
  </si>
  <si>
    <t>Total Deuda Indirecta o Avalada</t>
  </si>
  <si>
    <t>Total Directa e Indirecta o Avalada</t>
  </si>
  <si>
    <t>Municipios sin Aval del Gobierno del Estado</t>
  </si>
  <si>
    <t xml:space="preserve">Linea de Credito Global </t>
  </si>
  <si>
    <t>Organismos Municipales sin Aval del Gobierno del Estado</t>
  </si>
  <si>
    <t>Total Deuda Pública Documentada</t>
  </si>
  <si>
    <t>Deuda Documentada Directa</t>
  </si>
  <si>
    <t>Institución Crediticia</t>
  </si>
  <si>
    <t>Objeto de Aplicación</t>
  </si>
  <si>
    <t>Fecha de Contratación</t>
  </si>
  <si>
    <t>Monto del Crédito</t>
  </si>
  <si>
    <t>Monto Total Amortizable</t>
  </si>
  <si>
    <t>No. Inscripción SHCP</t>
  </si>
  <si>
    <t>No. Inscripción Estatal</t>
  </si>
  <si>
    <t>Responsable de la Autorización: Decreto</t>
  </si>
  <si>
    <t>Tasa de Interés Aplicable Vigente</t>
  </si>
  <si>
    <t>Plazo Vencimiento
(Meses)</t>
  </si>
  <si>
    <t>Fecha de Vencimiento</t>
  </si>
  <si>
    <t>DICIEMBRE 31, 2016</t>
  </si>
  <si>
    <t>I Deuda Directa del Gobierno del Estado con la Banca Comercial</t>
  </si>
  <si>
    <t>Interacciones</t>
  </si>
  <si>
    <t>Obra Pública/94 y Línea 2 Tren Eléctrico</t>
  </si>
  <si>
    <t xml:space="preserve"> OCT 15-2007</t>
  </si>
  <si>
    <t>280/2007</t>
  </si>
  <si>
    <t>032/2007</t>
  </si>
  <si>
    <t>TIIE + 0.29%</t>
  </si>
  <si>
    <t xml:space="preserve">  OCT-2027</t>
  </si>
  <si>
    <t>Banorte</t>
  </si>
  <si>
    <t>Obra Pública/94 y Tramos Carreteros</t>
  </si>
  <si>
    <t xml:space="preserve"> OCT 19-2007</t>
  </si>
  <si>
    <t>282/2007</t>
  </si>
  <si>
    <t>034/2007</t>
  </si>
  <si>
    <t>Swap de TIIE = 5.73% + Sobre Tasa = 0.29%</t>
  </si>
  <si>
    <t xml:space="preserve"> OCT-2027</t>
  </si>
  <si>
    <t>Santander</t>
  </si>
  <si>
    <t>Línea 2 Tren Eléctrico</t>
  </si>
  <si>
    <t xml:space="preserve"> OCT 17-2007</t>
  </si>
  <si>
    <t>283/2007</t>
  </si>
  <si>
    <t>035/2007</t>
  </si>
  <si>
    <t xml:space="preserve">Tramos Carreteros, Centro Cult. Universit.  y Maquinaria Pesada </t>
  </si>
  <si>
    <t>281/2007</t>
  </si>
  <si>
    <t>036/2007</t>
  </si>
  <si>
    <t>Proyectos de Inversión Pública</t>
  </si>
  <si>
    <t xml:space="preserve"> DIC 04-2013</t>
  </si>
  <si>
    <t>P14-1213185</t>
  </si>
  <si>
    <t>047/2013</t>
  </si>
  <si>
    <t>24391 Y 24455</t>
  </si>
  <si>
    <t>Swap de TIIE = 5.72% + Sobre Tasa = 0.90%</t>
  </si>
  <si>
    <t xml:space="preserve"> DIC-2035</t>
  </si>
  <si>
    <t>Banamex</t>
  </si>
  <si>
    <t xml:space="preserve"> OCT 13-2015</t>
  </si>
  <si>
    <t>P14-1015125</t>
  </si>
  <si>
    <t>032/2015</t>
  </si>
  <si>
    <t>Swap de TIIE = 5.33% + Sobre Tasa = 1.00%</t>
  </si>
  <si>
    <t xml:space="preserve"> JUL-2034</t>
  </si>
  <si>
    <t xml:space="preserve"> DIC 11-2013</t>
  </si>
  <si>
    <t>P14-0114001</t>
  </si>
  <si>
    <t>055/2013</t>
  </si>
  <si>
    <t>Swap de TIIE = 5.68% + Sobre Tasa = 0.90%</t>
  </si>
  <si>
    <t>P14-1015124</t>
  </si>
  <si>
    <t>033/2015</t>
  </si>
  <si>
    <t>TIIE + 0.90%</t>
  </si>
  <si>
    <t xml:space="preserve"> MAR 12-2014</t>
  </si>
  <si>
    <t>P14-0614079</t>
  </si>
  <si>
    <t>005/2014</t>
  </si>
  <si>
    <t>Scotiabank</t>
  </si>
  <si>
    <t xml:space="preserve"> DIC 02-2010</t>
  </si>
  <si>
    <t>558/2010</t>
  </si>
  <si>
    <t>053/2010</t>
  </si>
  <si>
    <t>TIIE + 0.88%</t>
  </si>
  <si>
    <t xml:space="preserve"> DIC-2020</t>
  </si>
  <si>
    <t xml:space="preserve">Banorte </t>
  </si>
  <si>
    <t xml:space="preserve"> JUL 18-2011</t>
  </si>
  <si>
    <t>271/2011</t>
  </si>
  <si>
    <t>059/2011</t>
  </si>
  <si>
    <t>Swap de TIIE = 5.76% + Sobre Tasa = 0.90%</t>
  </si>
  <si>
    <t xml:space="preserve"> FEB 27-2013</t>
  </si>
  <si>
    <t>P14-0613070</t>
  </si>
  <si>
    <t>011/2013</t>
  </si>
  <si>
    <t>Swap de TIIE = 5.78% + Sobre Tasa = 0.90%</t>
  </si>
  <si>
    <t xml:space="preserve"> DIC 11-2015</t>
  </si>
  <si>
    <t>P14-1215150</t>
  </si>
  <si>
    <t>036/2015</t>
  </si>
  <si>
    <t>Swap de TIIE = 5.18% + Sobre Tasa = 0.85%</t>
  </si>
  <si>
    <t xml:space="preserve"> DIC 16-2015</t>
  </si>
  <si>
    <t>P14-1215160</t>
  </si>
  <si>
    <t>037/2015</t>
  </si>
  <si>
    <t>TIIE + 0.89%</t>
  </si>
  <si>
    <t xml:space="preserve"> ENE-2036</t>
  </si>
  <si>
    <t>Bancomer</t>
  </si>
  <si>
    <t xml:space="preserve"> ABR 18-2016</t>
  </si>
  <si>
    <t>P14-0416022</t>
  </si>
  <si>
    <t>003/2016</t>
  </si>
  <si>
    <t xml:space="preserve"> ABR-2036</t>
  </si>
  <si>
    <t>P14-0816036</t>
  </si>
  <si>
    <t>104/2016</t>
  </si>
  <si>
    <t>TIIE + 0.59%</t>
  </si>
  <si>
    <t>Subtotal</t>
  </si>
  <si>
    <t>II Deuda Directa del Gobierno del Estado con la Banca de Desarrollo</t>
  </si>
  <si>
    <t>Banobras</t>
  </si>
  <si>
    <t>Inversiones y Adquisiciones 2000</t>
  </si>
  <si>
    <t>DIC 13-2007</t>
  </si>
  <si>
    <t>337/2007</t>
  </si>
  <si>
    <t>043/2007</t>
  </si>
  <si>
    <t xml:space="preserve"> DIC-2027</t>
  </si>
  <si>
    <t>Tramos Carreteros</t>
  </si>
  <si>
    <t>JUL 9-2003</t>
  </si>
  <si>
    <t>119/2003</t>
  </si>
  <si>
    <t>023/2003</t>
  </si>
  <si>
    <t>19863 Y 20088</t>
  </si>
  <si>
    <t>FOAEM</t>
  </si>
  <si>
    <t xml:space="preserve"> FEB-2027</t>
  </si>
  <si>
    <t>Obras de Saneamiento</t>
  </si>
  <si>
    <t>JUL 11-2005</t>
  </si>
  <si>
    <t>132/2005</t>
  </si>
  <si>
    <t>019/2005</t>
  </si>
  <si>
    <t>19985 Y 20564</t>
  </si>
  <si>
    <t>Disposición 1) Fija: 10.26%
Disposición 2) Fija: 10.00%
Disposición 3) Fija: 9.715%
Disposición 4) Fija: 9.910%
Disposición 5) TIIE+0.160%
Disposición 6) TIIE+1.680%
Disposición 7) TIIE+1.490%
Disposición 8) TIIE+1.540%</t>
  </si>
  <si>
    <t xml:space="preserve"> MAR-2027</t>
  </si>
  <si>
    <t>Banobras*</t>
  </si>
  <si>
    <t>Obras de Abastecimiento</t>
  </si>
  <si>
    <t>FEB 14-2007</t>
  </si>
  <si>
    <t>017/2007</t>
  </si>
  <si>
    <t>002/2007</t>
  </si>
  <si>
    <t>Disposición 1) Fija: 9.31% Disposición 2) TIIE-0.22%
Disposición 3) TIIE+1.30%
Disposición 4) TIIE+1.11%
Disposción 5) TIIE+1.01%
Disposición 6) TIIE+1.01%
Disposición 7) TIIE+1.01%
Disposición 8) TIIE+0.86%
Disposición 9) TIIE+0.86%
  Disposición 10) TIIE+0.86%
Disposición 11) TIIE+0.86%</t>
  </si>
  <si>
    <t xml:space="preserve"> OCT 26-2015</t>
  </si>
  <si>
    <t>P14-1115134</t>
  </si>
  <si>
    <t>034/2015</t>
  </si>
  <si>
    <t>TIIE+0.7%</t>
  </si>
  <si>
    <t xml:space="preserve"> JUN-2034</t>
  </si>
  <si>
    <t>DIC 14-2015</t>
  </si>
  <si>
    <t>P14-1215161</t>
  </si>
  <si>
    <t>039/2015</t>
  </si>
  <si>
    <t>TIIE+0.81%</t>
  </si>
  <si>
    <t>Adquisición de12 vagones para Línea 1 (SITEUR)</t>
  </si>
  <si>
    <t>ABR29-2016</t>
  </si>
  <si>
    <t>P14-0416021</t>
  </si>
  <si>
    <t>002/2016</t>
  </si>
  <si>
    <t>TIIE+0.18%</t>
  </si>
  <si>
    <t xml:space="preserve"> JUL-2036</t>
  </si>
  <si>
    <t>Construcción de Tres Bases Regionales de la ¨Fuerza Unica¨ en el interior del Estado y Rehabilitación, Mantenimiento, Fortalecimiento y Modernización de penales en Puente Gandre y Ceinjures en el interior del Estado</t>
  </si>
  <si>
    <t>NOV 18-2016</t>
  </si>
  <si>
    <t>P14-1216072</t>
  </si>
  <si>
    <t xml:space="preserve">012/2016 Como Registro Estatal de Obligaciones de los Entes Públicos del Estado de Jalisco y sus Municipios </t>
  </si>
  <si>
    <t>TIIE+0.74%</t>
  </si>
  <si>
    <t>7305 DIAS</t>
  </si>
  <si>
    <t xml:space="preserve"> MAY-2037</t>
  </si>
  <si>
    <t>Total de Deuda Documentada Directa</t>
  </si>
  <si>
    <t>* Créditos en etapa de disposición</t>
  </si>
  <si>
    <t>** Créditos en periodo de gracia</t>
  </si>
  <si>
    <t>Bonos Cupón Cero</t>
  </si>
  <si>
    <t>JUN 20-2012</t>
  </si>
  <si>
    <t>P14-0712095</t>
  </si>
  <si>
    <t>017/2012</t>
  </si>
  <si>
    <t>Disposición 1) Fija: 8.13%
Disppsición 2) Fija: 7.94%
Disposición 3) Fija: 7.97%
Disposición 4) Fija: 7.58%
Disposición 5) Fija: 7.14%
Disposición 6) Fija: 8.73%</t>
  </si>
  <si>
    <t xml:space="preserve"> AGO-2032</t>
  </si>
  <si>
    <t>JUN 29-2012</t>
  </si>
  <si>
    <t>P14-0712103</t>
  </si>
  <si>
    <t>026/2012</t>
  </si>
  <si>
    <t>Fija: 8.27%</t>
  </si>
  <si>
    <t>Daños ocasionados por huracán "Jova"</t>
  </si>
  <si>
    <t>SEP 23-2013</t>
  </si>
  <si>
    <t>P14-1013128</t>
  </si>
  <si>
    <t>039/2013</t>
  </si>
  <si>
    <t>24448/LX/13</t>
  </si>
  <si>
    <t>Disposición 1) Fija: 8.54%
Disposición 2) Fija: 8.69%
Disposición 3) Fija: 8.51%
Disposición 4) Fija: 8.50%
Disposición 5) Fija: 8.46%
Disposición 6) Fija: 8.22%
Disposición 7) Fija: 8.01%
Disposición 8) Fija: 7.83%
Disposición 9) Fija: 7.84%
   Disposición 10) Fija:  7.90%
  Disposición 11) Fija: 8.07%
  Disposición 12) Fija: 7.74%
  Disposición 13) Fija: 7.48%
  Disposición 14) Fija: 8.06%</t>
  </si>
  <si>
    <t xml:space="preserve"> DIC-2033</t>
  </si>
  <si>
    <t>Daños ocasionados por huracán "Manuel"</t>
  </si>
  <si>
    <t xml:space="preserve"> JUL 29-2014</t>
  </si>
  <si>
    <t>P14-0814122</t>
  </si>
  <si>
    <t>022/2014</t>
  </si>
  <si>
    <t>24863/LX/14</t>
  </si>
  <si>
    <t>Disposición 1) Fija: 7.96%
Disposición 2) Fija: 7.78%
Disposición 3) Fija: 8.16%
Disposición 4) Fija: 7.66% 
Disposición 5) Fija: 7.73%</t>
  </si>
  <si>
    <t xml:space="preserve"> JUL-2024</t>
  </si>
  <si>
    <t>Implementación del Nuevo Sistema de Justicia Penal (Juicios Orales)</t>
  </si>
  <si>
    <t xml:space="preserve"> DIC 11-2014</t>
  </si>
  <si>
    <t>P14-1214238</t>
  </si>
  <si>
    <t>038/2014</t>
  </si>
  <si>
    <t>24862/LX/14</t>
  </si>
  <si>
    <t>Disposición 1) Fija: 8.01%
Disposición 2) Fija: 8.12%
Disposición 3) Fija: 8.15%</t>
  </si>
  <si>
    <t xml:space="preserve"> OCT-2034</t>
  </si>
  <si>
    <t>DIC 28-2015</t>
  </si>
  <si>
    <t>P14-0416020</t>
  </si>
  <si>
    <t>001/2016</t>
  </si>
  <si>
    <t>Disposición 1) Fija: 8.60%</t>
  </si>
  <si>
    <t>AGO 12-2016</t>
  </si>
  <si>
    <t>P14-0916041</t>
  </si>
  <si>
    <t>057/2016</t>
  </si>
  <si>
    <t>Disposición 1) Fija: 8.79%</t>
  </si>
  <si>
    <t>NOV 18-2036</t>
  </si>
  <si>
    <t>Total Cupón Cero</t>
  </si>
  <si>
    <t>Organismo - Municipio</t>
  </si>
  <si>
    <t>Fehca de Vencimiento</t>
  </si>
  <si>
    <t>DICIEMBRE 31,2016</t>
  </si>
  <si>
    <t>III Avales a Organismos con la Banca Comercial</t>
  </si>
  <si>
    <t>SIAPA</t>
  </si>
  <si>
    <t>JUL 21-2016</t>
  </si>
  <si>
    <t>P14-0816037</t>
  </si>
  <si>
    <t>050/2016</t>
  </si>
  <si>
    <t>25528 y 25801</t>
  </si>
  <si>
    <t>TIIE+0.85</t>
  </si>
  <si>
    <t>UDG</t>
  </si>
  <si>
    <t>HSBC México</t>
  </si>
  <si>
    <t xml:space="preserve"> OCT 2-2007</t>
  </si>
  <si>
    <t>251/2007</t>
  </si>
  <si>
    <t>027/2007</t>
  </si>
  <si>
    <t>FIJA 8.50%</t>
  </si>
  <si>
    <t xml:space="preserve"> OCT-2017</t>
  </si>
  <si>
    <t>AGO 17-2016</t>
  </si>
  <si>
    <t>P14-1016044</t>
  </si>
  <si>
    <t>054/2016</t>
  </si>
  <si>
    <t>TIIE+0.60</t>
  </si>
  <si>
    <t xml:space="preserve"> AGO-2036</t>
  </si>
  <si>
    <t>Total</t>
  </si>
  <si>
    <t>IV Avales a Organismos con la Banca de Desarrollo</t>
  </si>
  <si>
    <t>MAY 6-2008</t>
  </si>
  <si>
    <t>098/2008</t>
  </si>
  <si>
    <t>016/2008</t>
  </si>
  <si>
    <t>TIIE + 0.436%</t>
  </si>
  <si>
    <t xml:space="preserve"> JUN-2031</t>
  </si>
  <si>
    <t>SEAPAL</t>
  </si>
  <si>
    <t>JUN 25-2004</t>
  </si>
  <si>
    <t>171/2004</t>
  </si>
  <si>
    <t>003/2004</t>
  </si>
  <si>
    <t>TIIE X 1.1 &lt;1.5 &gt;9 (1.45)</t>
  </si>
  <si>
    <t>OCT 19-2004</t>
  </si>
  <si>
    <t>246/2004</t>
  </si>
  <si>
    <t>011/2004</t>
  </si>
  <si>
    <t>TIIE X 1.093 &lt;1.4 &gt;8.40 (1.35)</t>
  </si>
  <si>
    <t>FEB 13-2009</t>
  </si>
  <si>
    <t>086/2009</t>
  </si>
  <si>
    <t>TIIE + 1.35%</t>
  </si>
  <si>
    <t xml:space="preserve"> MAY-2019</t>
  </si>
  <si>
    <t>CEA</t>
  </si>
  <si>
    <t>JUL 23-2009</t>
  </si>
  <si>
    <t>269/2009</t>
  </si>
  <si>
    <t>030/2009</t>
  </si>
  <si>
    <t>21540 Y 22585</t>
  </si>
  <si>
    <t>TIIE + 2.00%</t>
  </si>
  <si>
    <t>Línea Crédito</t>
  </si>
  <si>
    <t>NOV 19-2010</t>
  </si>
  <si>
    <t>451/2010</t>
  </si>
  <si>
    <t>051/2010</t>
  </si>
  <si>
    <t>22585 Y 23166</t>
  </si>
  <si>
    <t>TIIE + 2.31%</t>
  </si>
  <si>
    <t>Total Organismos</t>
  </si>
  <si>
    <t>V Avales a Municipios con la Banca Comercial</t>
  </si>
  <si>
    <t>Jamay</t>
  </si>
  <si>
    <t>Banco del Bajío</t>
  </si>
  <si>
    <t>ENE 28-2011</t>
  </si>
  <si>
    <t>273/2011</t>
  </si>
  <si>
    <t>036/2011</t>
  </si>
  <si>
    <t>AGO 12-2010</t>
  </si>
  <si>
    <t>TIIE + 2.30%</t>
  </si>
  <si>
    <t xml:space="preserve"> SEP-2021</t>
  </si>
  <si>
    <t>Total Avales a Municipios</t>
  </si>
  <si>
    <t>VI Avales a Municipios con la Banca de Desarrollo</t>
  </si>
  <si>
    <t>Arandas</t>
  </si>
  <si>
    <t>NOV 25-2008</t>
  </si>
  <si>
    <t>466/2008</t>
  </si>
  <si>
    <t>041/2008</t>
  </si>
  <si>
    <t>TIIE + 1.60%</t>
  </si>
  <si>
    <t xml:space="preserve"> NOV-2023</t>
  </si>
  <si>
    <t>San Miguel el Alto</t>
  </si>
  <si>
    <t>DIC 08-2008</t>
  </si>
  <si>
    <t>508/2008</t>
  </si>
  <si>
    <t>049/2008</t>
  </si>
  <si>
    <t>TIIE + 1.73%</t>
  </si>
  <si>
    <t xml:space="preserve"> FEB-2019</t>
  </si>
  <si>
    <t>Total Banca de Desarrollo</t>
  </si>
  <si>
    <t>Total Municipios Avalados</t>
  </si>
  <si>
    <t>Deuda de Municipios Sin Aval del Gobierno del Estado</t>
  </si>
  <si>
    <t>Municipio</t>
  </si>
  <si>
    <t>Responsable de la Autorización: Ayuntamiento</t>
  </si>
  <si>
    <t>VII Municipios Sin Aval con la Banca Comercial</t>
  </si>
  <si>
    <t>Ahualulco del Mercado</t>
  </si>
  <si>
    <t>Bansí</t>
  </si>
  <si>
    <t>NOV 22-2012</t>
  </si>
  <si>
    <t>P14-0213009</t>
  </si>
  <si>
    <t>045/2012</t>
  </si>
  <si>
    <t>OCT 12-2012</t>
  </si>
  <si>
    <t xml:space="preserve"> TIIE + ptos de acdo. A calif o mas 6 ptos sin calif</t>
  </si>
  <si>
    <t xml:space="preserve"> NOV-2032</t>
  </si>
  <si>
    <t xml:space="preserve">P14-0113001 </t>
  </si>
  <si>
    <t>046/2012</t>
  </si>
  <si>
    <t>Cuquío</t>
  </si>
  <si>
    <t>FEB 16-2011</t>
  </si>
  <si>
    <t>413/2011</t>
  </si>
  <si>
    <t>018/2011</t>
  </si>
  <si>
    <t>OCT 07-2010</t>
  </si>
  <si>
    <t>TIIE + puntos de acdo a calif. Crédito (+ 6)</t>
  </si>
  <si>
    <t xml:space="preserve"> FEB-2021</t>
  </si>
  <si>
    <t>El Salto</t>
  </si>
  <si>
    <t>DIC 11-2012</t>
  </si>
  <si>
    <t>P14-0113004</t>
  </si>
  <si>
    <t>054/2012</t>
  </si>
  <si>
    <t>OCT 31-2012</t>
  </si>
  <si>
    <t>TIIE + ptos de acdp. A calific. s/calif + 6</t>
  </si>
  <si>
    <t xml:space="preserve"> DIC-2022</t>
  </si>
  <si>
    <t>Guadalajara</t>
  </si>
  <si>
    <t>BBVA Bancomer</t>
  </si>
  <si>
    <t>AGO 25-2010</t>
  </si>
  <si>
    <t>241/2010</t>
  </si>
  <si>
    <t>031/2010</t>
  </si>
  <si>
    <t>JUN 24-2010</t>
  </si>
  <si>
    <t>TIIE + 2.24%</t>
  </si>
  <si>
    <t xml:space="preserve"> MAR-2028</t>
  </si>
  <si>
    <t>ENE 10-2011</t>
  </si>
  <si>
    <t>222/2011</t>
  </si>
  <si>
    <t>014/2011</t>
  </si>
  <si>
    <t>SEP 14-2010</t>
  </si>
  <si>
    <t>TIIE + 1.4 calif. Mín A+, TIIE + 2.9 calif. Mín A- y TIIE + 3.5 c,calif BBB+ ó menor</t>
  </si>
  <si>
    <t xml:space="preserve"> ENE-2031</t>
  </si>
  <si>
    <t>Juanacatlán</t>
  </si>
  <si>
    <t>AGO 16-2012</t>
  </si>
  <si>
    <t>P14-1112179</t>
  </si>
  <si>
    <t>034/2012</t>
  </si>
  <si>
    <t>ABR 27-2012</t>
  </si>
  <si>
    <t>TIIE + 6.00%</t>
  </si>
  <si>
    <t xml:space="preserve"> AGO-2022</t>
  </si>
  <si>
    <t>La Barca</t>
  </si>
  <si>
    <t>DIC 21-2012</t>
  </si>
  <si>
    <t>P14-0313016</t>
  </si>
  <si>
    <t>003/2013</t>
  </si>
  <si>
    <t>NOV 26-2012</t>
  </si>
  <si>
    <t>P140313017</t>
  </si>
  <si>
    <t>005/2013</t>
  </si>
  <si>
    <t>Ocotlán</t>
  </si>
  <si>
    <t>DIC 13-2012</t>
  </si>
  <si>
    <t>053/2012</t>
  </si>
  <si>
    <t>OCT 30-2012</t>
  </si>
  <si>
    <t>TIIE + puntos de acuerdo a calif. Desde 2.50%  hasta 9.00%</t>
  </si>
  <si>
    <t>Puerto Vallarta</t>
  </si>
  <si>
    <t>ENE 19-2009</t>
  </si>
  <si>
    <t>040/2009</t>
  </si>
  <si>
    <t>001/2009</t>
  </si>
  <si>
    <t>DIC 20-2008</t>
  </si>
  <si>
    <t xml:space="preserve"> DIC-2023</t>
  </si>
  <si>
    <t>Tomatlán</t>
  </si>
  <si>
    <t>Banca Mifel</t>
  </si>
  <si>
    <t>JUN 14-2012</t>
  </si>
  <si>
    <t>P14-0712109</t>
  </si>
  <si>
    <t>022/2012</t>
  </si>
  <si>
    <t>FEB 29-2012</t>
  </si>
  <si>
    <t>TIIE + 3.00%</t>
  </si>
  <si>
    <t xml:space="preserve"> JUN-2022</t>
  </si>
  <si>
    <t>Tonalá</t>
  </si>
  <si>
    <t>MAY 06-2014</t>
  </si>
  <si>
    <t>276/2014</t>
  </si>
  <si>
    <t>022/2007</t>
  </si>
  <si>
    <t>MAY 01-2014</t>
  </si>
  <si>
    <t>TIIR+4.5%</t>
  </si>
  <si>
    <t xml:space="preserve"> MAY-2025</t>
  </si>
  <si>
    <t>Zapopan</t>
  </si>
  <si>
    <t>MAR 19-2014</t>
  </si>
  <si>
    <t>P14-0414044</t>
  </si>
  <si>
    <t>006/2014</t>
  </si>
  <si>
    <t>FEB 20-2014</t>
  </si>
  <si>
    <t>TIIE + la sobretasa que se determinará conforme a las calificaciones que obtenga la estructura del crédito</t>
  </si>
  <si>
    <t xml:space="preserve"> MAR-2029</t>
  </si>
  <si>
    <t>VIII Municipios Sin Aval con la Banca de Desarrollo</t>
  </si>
  <si>
    <t>Acatic</t>
  </si>
  <si>
    <t>ABR 20-2012</t>
  </si>
  <si>
    <t>P14-0612079</t>
  </si>
  <si>
    <t>011/2012</t>
  </si>
  <si>
    <t>FEB 01-2012</t>
  </si>
  <si>
    <t>TIIE + 3.09%</t>
  </si>
  <si>
    <t xml:space="preserve"> JUN-2017</t>
  </si>
  <si>
    <t xml:space="preserve"> JUN 15-2015</t>
  </si>
  <si>
    <t>P14-0715084</t>
  </si>
  <si>
    <t>023/2015</t>
  </si>
  <si>
    <t>MAR 04-2015 y JUN 10-2015</t>
  </si>
  <si>
    <t>TIIE + 2.77%</t>
  </si>
  <si>
    <t xml:space="preserve"> JUN-2020</t>
  </si>
  <si>
    <t>Acatlán</t>
  </si>
  <si>
    <t>AGO 23-2013</t>
  </si>
  <si>
    <t>P14-0913112</t>
  </si>
  <si>
    <t>036/2013</t>
  </si>
  <si>
    <t>MAY 20-2013</t>
  </si>
  <si>
    <t>TIIE + 3.78%</t>
  </si>
  <si>
    <t xml:space="preserve"> SEP-2028</t>
  </si>
  <si>
    <t xml:space="preserve">Amacueca </t>
  </si>
  <si>
    <t>NOV 26-2013</t>
  </si>
  <si>
    <t>P14-1213200</t>
  </si>
  <si>
    <t>049/2013</t>
  </si>
  <si>
    <t>JUL 03-2013</t>
  </si>
  <si>
    <t>TIIE + 2.61%</t>
  </si>
  <si>
    <t>Amatitán</t>
  </si>
  <si>
    <t>ENE 13-2009</t>
  </si>
  <si>
    <t>047/2009</t>
  </si>
  <si>
    <t>002/2009</t>
  </si>
  <si>
    <t>NOV 20-2008</t>
  </si>
  <si>
    <t>TIIE + 2.11%</t>
  </si>
  <si>
    <t xml:space="preserve"> NOV-2018</t>
  </si>
  <si>
    <t>MAY 15-2014</t>
  </si>
  <si>
    <t xml:space="preserve">P14-0514078 </t>
  </si>
  <si>
    <t>013/2014</t>
  </si>
  <si>
    <t>FEB 21-2014</t>
  </si>
  <si>
    <t>TIIE + 2.89%</t>
  </si>
  <si>
    <t xml:space="preserve"> MAY-2024</t>
  </si>
  <si>
    <t>Ameca</t>
  </si>
  <si>
    <t>JUL 27-2011</t>
  </si>
  <si>
    <t>275/2011</t>
  </si>
  <si>
    <t>062/2011</t>
  </si>
  <si>
    <t>JUN 07-2011 y JUN 27-2011</t>
  </si>
  <si>
    <t>TIIE + 2.45%</t>
  </si>
  <si>
    <t>P14-0412051</t>
  </si>
  <si>
    <t>005/2012</t>
  </si>
  <si>
    <t>NOV 18-2011 y FEB 14-2012</t>
  </si>
  <si>
    <t>TIIE + 2.64%</t>
  </si>
  <si>
    <t xml:space="preserve"> ENE-2022</t>
  </si>
  <si>
    <t>El Arenal</t>
  </si>
  <si>
    <t>NOV 11-2014</t>
  </si>
  <si>
    <t>P14-1214200</t>
  </si>
  <si>
    <t>031/2014</t>
  </si>
  <si>
    <t>DIC 13-2013 y OCT 23-2014</t>
  </si>
  <si>
    <t>TIIE + 2.93%</t>
  </si>
  <si>
    <t xml:space="preserve"> NOV-2029</t>
  </si>
  <si>
    <t xml:space="preserve"> JUN 05-2014</t>
  </si>
  <si>
    <t>P140714102</t>
  </si>
  <si>
    <t>020/2014</t>
  </si>
  <si>
    <t xml:space="preserve"> NOV 22-2013</t>
  </si>
  <si>
    <t>TIIE + 2.27%</t>
  </si>
  <si>
    <t xml:space="preserve"> SEP-2034</t>
  </si>
  <si>
    <t>Atengo</t>
  </si>
  <si>
    <t>MAY 04-2010</t>
  </si>
  <si>
    <t>101/2010</t>
  </si>
  <si>
    <t>008/2010</t>
  </si>
  <si>
    <t>MAR 05-2010</t>
  </si>
  <si>
    <t>TIIE + 2.94%</t>
  </si>
  <si>
    <t xml:space="preserve"> MAR-2020</t>
  </si>
  <si>
    <t xml:space="preserve"> SEP 09-2014</t>
  </si>
  <si>
    <t>P14-1014148</t>
  </si>
  <si>
    <t>025/2014</t>
  </si>
  <si>
    <t xml:space="preserve"> MAY 21-2014</t>
  </si>
  <si>
    <t>TIIE + 3.04%</t>
  </si>
  <si>
    <t xml:space="preserve"> SEP-2024</t>
  </si>
  <si>
    <t>Atenguillo</t>
  </si>
  <si>
    <t xml:space="preserve"> AGO 26-2014</t>
  </si>
  <si>
    <t>P14-0914140</t>
  </si>
  <si>
    <t>026/2014</t>
  </si>
  <si>
    <t xml:space="preserve"> FEB 17-2014</t>
  </si>
  <si>
    <t>TIIE + 3.26%</t>
  </si>
  <si>
    <t xml:space="preserve"> AGO-2029</t>
  </si>
  <si>
    <t>Atotonilco el Alto</t>
  </si>
  <si>
    <t xml:space="preserve"> NOV 12-2014</t>
  </si>
  <si>
    <t>P14-1214245</t>
  </si>
  <si>
    <t>036/2014</t>
  </si>
  <si>
    <t>MAY 29-2014</t>
  </si>
  <si>
    <t>TIIE + 2.36%</t>
  </si>
  <si>
    <t xml:space="preserve"> NOV-2024</t>
  </si>
  <si>
    <t>Autlán</t>
  </si>
  <si>
    <t>NOV 13-2014</t>
  </si>
  <si>
    <t>282/2014</t>
  </si>
  <si>
    <t>032/2014</t>
  </si>
  <si>
    <t>SEP 03-2014</t>
  </si>
  <si>
    <t>TIIE + 1.92%</t>
  </si>
  <si>
    <t>Ayutla</t>
  </si>
  <si>
    <t>OCT 14-2010</t>
  </si>
  <si>
    <t>344/2010</t>
  </si>
  <si>
    <t>041/2010</t>
  </si>
  <si>
    <t>SEP 13-2010</t>
  </si>
  <si>
    <t>TIIE + 2.75%</t>
  </si>
  <si>
    <t xml:space="preserve"> SEP-2017</t>
  </si>
  <si>
    <t>Bolaños</t>
  </si>
  <si>
    <t>JUN 28-2012</t>
  </si>
  <si>
    <t xml:space="preserve">P14-0712107 </t>
  </si>
  <si>
    <t>025/2012</t>
  </si>
  <si>
    <t>MAY 16-2012</t>
  </si>
  <si>
    <t>TIIE + 3.17%</t>
  </si>
  <si>
    <t xml:space="preserve"> JUL-2022</t>
  </si>
  <si>
    <t>Cabo Corrientes</t>
  </si>
  <si>
    <t>JUL 22-2009</t>
  </si>
  <si>
    <t>222/2009</t>
  </si>
  <si>
    <t>024/2009</t>
  </si>
  <si>
    <t>JUN 08-2009</t>
  </si>
  <si>
    <t>TIIE + 2.83%</t>
  </si>
  <si>
    <t xml:space="preserve"> JUL-2019</t>
  </si>
  <si>
    <t>MAR 26-2010</t>
  </si>
  <si>
    <t>066/2010</t>
  </si>
  <si>
    <t>003/2010</t>
  </si>
  <si>
    <t>ENE 28-2010</t>
  </si>
  <si>
    <t>TIIE + 3.35%</t>
  </si>
  <si>
    <t xml:space="preserve"> ABR-2020</t>
  </si>
  <si>
    <t xml:space="preserve"> JUN 03-2015</t>
  </si>
  <si>
    <t>017/2015</t>
  </si>
  <si>
    <t xml:space="preserve"> MAR 12-2015</t>
  </si>
  <si>
    <t>TIIE + 2.97%</t>
  </si>
  <si>
    <t xml:space="preserve"> JUN-2025</t>
  </si>
  <si>
    <t>Casimiro Castillo</t>
  </si>
  <si>
    <t xml:space="preserve"> ABR 29-2015</t>
  </si>
  <si>
    <t>013/2015</t>
  </si>
  <si>
    <t xml:space="preserve"> FEB 24-2015</t>
  </si>
  <si>
    <t>TIIE + 2.72%</t>
  </si>
  <si>
    <t xml:space="preserve"> ABR-2025</t>
  </si>
  <si>
    <t>Cocula</t>
  </si>
  <si>
    <t>NOV 22-2013</t>
  </si>
  <si>
    <t>P14-1213195</t>
  </si>
  <si>
    <t>045/2013</t>
  </si>
  <si>
    <t xml:space="preserve"> MAY 27-2013</t>
  </si>
  <si>
    <t>TIIE + 4.046%</t>
  </si>
  <si>
    <t xml:space="preserve"> NOV-2033</t>
  </si>
  <si>
    <t>Cuautitlán</t>
  </si>
  <si>
    <t>ABR 30-2009</t>
  </si>
  <si>
    <t>111/2009</t>
  </si>
  <si>
    <t>008/2009</t>
  </si>
  <si>
    <t>FEB 14-2009</t>
  </si>
  <si>
    <t>TIIE + 2.81%</t>
  </si>
  <si>
    <t>AGO 11-2010</t>
  </si>
  <si>
    <t>243/2010</t>
  </si>
  <si>
    <t>030/2010</t>
  </si>
  <si>
    <t>FEB 25-2010</t>
  </si>
  <si>
    <t xml:space="preserve"> SEP-2025</t>
  </si>
  <si>
    <t>ABR 23-2013</t>
  </si>
  <si>
    <t>P14-0713090</t>
  </si>
  <si>
    <t>016/2013</t>
  </si>
  <si>
    <t>ENE 31-2013</t>
  </si>
  <si>
    <t>TIIE + 3.45%</t>
  </si>
  <si>
    <t xml:space="preserve"> JUL-2013</t>
  </si>
  <si>
    <t>JUL 18-2012</t>
  </si>
  <si>
    <t>P14-0812124</t>
  </si>
  <si>
    <t>028/2012</t>
  </si>
  <si>
    <t>ENE 24-2012 y JUL 13-2012</t>
  </si>
  <si>
    <t>Concepción de Buenos Aires</t>
  </si>
  <si>
    <t xml:space="preserve"> MAR 19-2015</t>
  </si>
  <si>
    <t>P14-0415028</t>
  </si>
  <si>
    <t>007/2015</t>
  </si>
  <si>
    <t xml:space="preserve"> NOV 03-2014</t>
  </si>
  <si>
    <t>TIIE + 3.05%</t>
  </si>
  <si>
    <t xml:space="preserve"> MAR 2020</t>
  </si>
  <si>
    <t>Chapala</t>
  </si>
  <si>
    <t xml:space="preserve"> JUN 25-2008</t>
  </si>
  <si>
    <t>151/2008</t>
  </si>
  <si>
    <t>020/2008</t>
  </si>
  <si>
    <t>ABR 26-2008</t>
  </si>
  <si>
    <t>TIIE + 1.17%</t>
  </si>
  <si>
    <t xml:space="preserve"> MAY-2017</t>
  </si>
  <si>
    <t>MAY 06-2009</t>
  </si>
  <si>
    <t>112/2009</t>
  </si>
  <si>
    <t>009/2009</t>
  </si>
  <si>
    <t>DIC 10-2008</t>
  </si>
  <si>
    <t xml:space="preserve"> ABR-2018</t>
  </si>
  <si>
    <t xml:space="preserve"> ENE 27-2014</t>
  </si>
  <si>
    <t>P14-0314035</t>
  </si>
  <si>
    <t>004/2014</t>
  </si>
  <si>
    <t xml:space="preserve"> SEP 26-2013</t>
  </si>
  <si>
    <t>TIIE + 2.09%</t>
  </si>
  <si>
    <t xml:space="preserve"> AGO-2019</t>
  </si>
  <si>
    <t xml:space="preserve"> DIC 15-2015</t>
  </si>
  <si>
    <t>P14-1215159</t>
  </si>
  <si>
    <t>038/2015</t>
  </si>
  <si>
    <t xml:space="preserve"> OCT 28-2014 y ENE 30-2015</t>
  </si>
  <si>
    <t>TIIE + 2.01%</t>
  </si>
  <si>
    <t>Chimaltitán</t>
  </si>
  <si>
    <t>SEP 22-2011</t>
  </si>
  <si>
    <t>642/2011</t>
  </si>
  <si>
    <t>084/2011</t>
  </si>
  <si>
    <t>AGO 31-2011</t>
  </si>
  <si>
    <t>JUL 09-2012</t>
  </si>
  <si>
    <t>P14-0812121</t>
  </si>
  <si>
    <t>027/2012</t>
  </si>
  <si>
    <t>ABR 24-2012</t>
  </si>
  <si>
    <t>TIIE + 3.19%</t>
  </si>
  <si>
    <t xml:space="preserve"> AGO-2027</t>
  </si>
  <si>
    <t>Degollado</t>
  </si>
  <si>
    <t>OCT 26-2007</t>
  </si>
  <si>
    <t>296/2007</t>
  </si>
  <si>
    <t>038/2007</t>
  </si>
  <si>
    <t>JUL 12-2007</t>
  </si>
  <si>
    <t>TIIE + 1.95%</t>
  </si>
  <si>
    <t xml:space="preserve"> DIC-2017</t>
  </si>
  <si>
    <t>Encarnación de Díaz</t>
  </si>
  <si>
    <t>JUL 16-2009</t>
  </si>
  <si>
    <t>474/2008</t>
  </si>
  <si>
    <t>040/2008</t>
  </si>
  <si>
    <t>TIIE + 1.91%</t>
  </si>
  <si>
    <t xml:space="preserve"> AGO-2018</t>
  </si>
  <si>
    <t>AGO 20-2009</t>
  </si>
  <si>
    <t>265/2009</t>
  </si>
  <si>
    <t>032/2009</t>
  </si>
  <si>
    <t>JUN 29-2009</t>
  </si>
  <si>
    <t>TIIE + 2.90%</t>
  </si>
  <si>
    <t>DIC 23-2010</t>
  </si>
  <si>
    <t>042/2011</t>
  </si>
  <si>
    <t>006/2011</t>
  </si>
  <si>
    <t>SEP 29-2010</t>
  </si>
  <si>
    <t>TIIE + 2.82%</t>
  </si>
  <si>
    <t>Gómez Farías</t>
  </si>
  <si>
    <t>SEP 02-2008</t>
  </si>
  <si>
    <t>267/2008</t>
  </si>
  <si>
    <t>028/2008</t>
  </si>
  <si>
    <t>ABR 07-2008</t>
  </si>
  <si>
    <t>TIIE + 1.30%</t>
  </si>
  <si>
    <t xml:space="preserve"> MAY 15-2015</t>
  </si>
  <si>
    <t>P14-0615069</t>
  </si>
  <si>
    <t>015/2015</t>
  </si>
  <si>
    <t>SEP 25-2014 y MAR 12-2015</t>
  </si>
  <si>
    <t>TIIE + 2.52%</t>
  </si>
  <si>
    <t>Guachinango</t>
  </si>
  <si>
    <t xml:space="preserve"> JUN 08-2015</t>
  </si>
  <si>
    <t>P14-0615078</t>
  </si>
  <si>
    <t>021/2015</t>
  </si>
  <si>
    <t>TIIE + 2.92%</t>
  </si>
  <si>
    <t>Huejuquilla el Alto</t>
  </si>
  <si>
    <t>SEP 07-2011</t>
  </si>
  <si>
    <t>420/2011</t>
  </si>
  <si>
    <t>070/2011</t>
  </si>
  <si>
    <t>JUL 30-2011</t>
  </si>
  <si>
    <t>TIIE + 2.98%</t>
  </si>
  <si>
    <t xml:space="preserve"> OCT-2021</t>
  </si>
  <si>
    <t>Huejúcar</t>
  </si>
  <si>
    <t>DIC 18-2013</t>
  </si>
  <si>
    <t>P14-0314025</t>
  </si>
  <si>
    <t>056/2013</t>
  </si>
  <si>
    <t>NOV 05-2013</t>
  </si>
  <si>
    <t>Ixtlahuacán de los Membrillos</t>
  </si>
  <si>
    <t>SEP 12-2008</t>
  </si>
  <si>
    <t>292/2008</t>
  </si>
  <si>
    <t>031/2008</t>
  </si>
  <si>
    <t>JUN 24-2008</t>
  </si>
  <si>
    <t>TIIE + 1.42%</t>
  </si>
  <si>
    <t xml:space="preserve"> SEP-2018</t>
  </si>
  <si>
    <t>JUL 31-2009</t>
  </si>
  <si>
    <t>241/2009</t>
  </si>
  <si>
    <t>026/2009</t>
  </si>
  <si>
    <t>JUN 09-2009</t>
  </si>
  <si>
    <t>AGO 08-2014</t>
  </si>
  <si>
    <t>P14-0814129</t>
  </si>
  <si>
    <t>023/2014</t>
  </si>
  <si>
    <t xml:space="preserve"> MAY 24-2014 y ENE 30-2014</t>
  </si>
  <si>
    <t>TIIE+2.10%</t>
  </si>
  <si>
    <t xml:space="preserve"> SEP-2029</t>
  </si>
  <si>
    <t>Ixtlahuacán del Río</t>
  </si>
  <si>
    <t>MAY 29-2009</t>
  </si>
  <si>
    <t>166/2009</t>
  </si>
  <si>
    <t>015/2009</t>
  </si>
  <si>
    <t>MAR 02-2009</t>
  </si>
  <si>
    <t>TIIE + 2.86%</t>
  </si>
  <si>
    <t>NOV 18-2011</t>
  </si>
  <si>
    <t>670/2011</t>
  </si>
  <si>
    <t>095/2011</t>
  </si>
  <si>
    <t>SEP 12-2011</t>
  </si>
  <si>
    <t>TIIE + 2.87%</t>
  </si>
  <si>
    <t xml:space="preserve"> DIC-2021</t>
  </si>
  <si>
    <t>P14-1114165</t>
  </si>
  <si>
    <t>030/2014</t>
  </si>
  <si>
    <t>Jalostotitlán</t>
  </si>
  <si>
    <t>526/2011</t>
  </si>
  <si>
    <t>077/2011</t>
  </si>
  <si>
    <t>JUL 28-2011</t>
  </si>
  <si>
    <t>TIIE + 2.78%</t>
  </si>
  <si>
    <t xml:space="preserve"> AGO 13-2014</t>
  </si>
  <si>
    <t>P14-0914136</t>
  </si>
  <si>
    <t>024/2014</t>
  </si>
  <si>
    <t xml:space="preserve"> MAR 24-2014</t>
  </si>
  <si>
    <t xml:space="preserve">TIIE + 3.10% </t>
  </si>
  <si>
    <t>Jocotepec</t>
  </si>
  <si>
    <t>OCT 11-2007</t>
  </si>
  <si>
    <t>271/2007</t>
  </si>
  <si>
    <t>029/2007</t>
  </si>
  <si>
    <t>MAY 31-2007</t>
  </si>
  <si>
    <t>TIIE + 1.88%</t>
  </si>
  <si>
    <t xml:space="preserve"> OCT-2022</t>
  </si>
  <si>
    <t>DIC 20-2013</t>
  </si>
  <si>
    <t>P14-0214019</t>
  </si>
  <si>
    <t>058/2013</t>
  </si>
  <si>
    <t>SEP 26-2013</t>
  </si>
  <si>
    <t>TIIE + 2.13%</t>
  </si>
  <si>
    <t xml:space="preserve"> JUL-2029</t>
  </si>
  <si>
    <t>Juchitlán</t>
  </si>
  <si>
    <t>AGO 07-2013</t>
  </si>
  <si>
    <t>P14-1013119</t>
  </si>
  <si>
    <t>033/2013</t>
  </si>
  <si>
    <t xml:space="preserve"> MAR 14-2013</t>
  </si>
  <si>
    <t xml:space="preserve"> TIIE + 3.21%</t>
  </si>
  <si>
    <t>P-140514068</t>
  </si>
  <si>
    <t>007/2014</t>
  </si>
  <si>
    <t>NOV 15-2013</t>
  </si>
  <si>
    <t xml:space="preserve"> ABR-2019</t>
  </si>
  <si>
    <t>La Huerta</t>
  </si>
  <si>
    <t>JUN 14-2010</t>
  </si>
  <si>
    <t>171/2010</t>
  </si>
  <si>
    <t>018/2010</t>
  </si>
  <si>
    <t>FEB 08-2010</t>
  </si>
  <si>
    <t>TIIE + 2.46%</t>
  </si>
  <si>
    <t xml:space="preserve"> ENE-2025</t>
  </si>
  <si>
    <t>JUL 25-2013</t>
  </si>
  <si>
    <t>P14-0913110</t>
  </si>
  <si>
    <t>032/2013</t>
  </si>
  <si>
    <t>ABR 15-2013</t>
  </si>
  <si>
    <t>TIIE + 4.19%</t>
  </si>
  <si>
    <t xml:space="preserve"> SEP-2033</t>
  </si>
  <si>
    <t xml:space="preserve"> MAR 20-2015</t>
  </si>
  <si>
    <t>010/2015</t>
  </si>
  <si>
    <t xml:space="preserve"> ENE 12-2015</t>
  </si>
  <si>
    <t>TIIE + 4.30%</t>
  </si>
  <si>
    <t xml:space="preserve"> MAR-2035</t>
  </si>
  <si>
    <t>Lagos de Moreno</t>
  </si>
  <si>
    <t>MAY 30-2013</t>
  </si>
  <si>
    <t>P14-0813099</t>
  </si>
  <si>
    <t>022/2013</t>
  </si>
  <si>
    <t>MAR 22-2013</t>
  </si>
  <si>
    <t>TIIE + 3.63%</t>
  </si>
  <si>
    <t xml:space="preserve"> AGO-2028</t>
  </si>
  <si>
    <t>La Manzanilla de la Paz</t>
  </si>
  <si>
    <t>JUL 14-2010</t>
  </si>
  <si>
    <t>213/2010</t>
  </si>
  <si>
    <t>023/2010</t>
  </si>
  <si>
    <t>FEB 05-2010 y MAY 21-2010</t>
  </si>
  <si>
    <t xml:space="preserve"> MAR 05-2015</t>
  </si>
  <si>
    <t>P14-0315024</t>
  </si>
  <si>
    <t>005/2015</t>
  </si>
  <si>
    <t xml:space="preserve"> OCT 22-2014</t>
  </si>
  <si>
    <t>TIIE + 3.14%</t>
  </si>
  <si>
    <t>Mascota</t>
  </si>
  <si>
    <t>JUN 02-2009</t>
  </si>
  <si>
    <t>168/2009</t>
  </si>
  <si>
    <t>016/2009</t>
  </si>
  <si>
    <t>MAR 30-2009</t>
  </si>
  <si>
    <t>067/2010</t>
  </si>
  <si>
    <t>004/2010</t>
  </si>
  <si>
    <t>ENE 27-2010</t>
  </si>
  <si>
    <t>TIIE + 3.13%</t>
  </si>
  <si>
    <t>Mazamitla</t>
  </si>
  <si>
    <t>DIC 21-2010</t>
  </si>
  <si>
    <t>008/2011</t>
  </si>
  <si>
    <t>001/2011</t>
  </si>
  <si>
    <t>OCT 30-2010</t>
  </si>
  <si>
    <t xml:space="preserve"> ENE-2021</t>
  </si>
  <si>
    <t>NOV 26- 2013</t>
  </si>
  <si>
    <t>P14-1213187</t>
  </si>
  <si>
    <t>048/2013</t>
  </si>
  <si>
    <t>JUL 02-2013</t>
  </si>
  <si>
    <t>TIIE + 2.576%</t>
  </si>
  <si>
    <t xml:space="preserve"> DIC-2016</t>
  </si>
  <si>
    <t>Mezquitic</t>
  </si>
  <si>
    <t xml:space="preserve"> DIC 31-2014</t>
  </si>
  <si>
    <t>P14-0215011</t>
  </si>
  <si>
    <t>004/2015</t>
  </si>
  <si>
    <t xml:space="preserve"> MAY 19-2014</t>
  </si>
  <si>
    <t>TIIE + 2.16%</t>
  </si>
  <si>
    <t xml:space="preserve"> DIC-2024</t>
  </si>
  <si>
    <t>FEB 25-2011</t>
  </si>
  <si>
    <t>108/2011</t>
  </si>
  <si>
    <t>020/2011</t>
  </si>
  <si>
    <t>OCT 08-2010</t>
  </si>
  <si>
    <t>TIIE + 2.49%</t>
  </si>
  <si>
    <t xml:space="preserve"> FEB-2018</t>
  </si>
  <si>
    <t>Poncitlán</t>
  </si>
  <si>
    <t>JUN 13-2007</t>
  </si>
  <si>
    <t>258/2007</t>
  </si>
  <si>
    <t>026/2007</t>
  </si>
  <si>
    <t>FEB 28-2007</t>
  </si>
  <si>
    <t>TIIE + 2.38%</t>
  </si>
  <si>
    <t>JUL 10-2008</t>
  </si>
  <si>
    <t>180/2008</t>
  </si>
  <si>
    <t>022/2008</t>
  </si>
  <si>
    <t>ABR 21-2008</t>
  </si>
  <si>
    <t>TIIE + 1.28%</t>
  </si>
  <si>
    <t xml:space="preserve"> JUL-2023</t>
  </si>
  <si>
    <t>MAR 18-2011</t>
  </si>
  <si>
    <t>106/2011</t>
  </si>
  <si>
    <t>024/2011</t>
  </si>
  <si>
    <t>DIC 13-2010</t>
  </si>
  <si>
    <t>TIIE + 2.74%</t>
  </si>
  <si>
    <t xml:space="preserve"> MAR-2021</t>
  </si>
  <si>
    <t>P14-0115006</t>
  </si>
  <si>
    <t>002/2015</t>
  </si>
  <si>
    <t>OCT 31-2014</t>
  </si>
  <si>
    <t>Quitupan</t>
  </si>
  <si>
    <t>JUL 16-2010</t>
  </si>
  <si>
    <t>212/2010</t>
  </si>
  <si>
    <t>024/2010</t>
  </si>
  <si>
    <t>ABR 22-2010</t>
  </si>
  <si>
    <t>TIIE + 2.57%</t>
  </si>
  <si>
    <t>JUL 11-2011</t>
  </si>
  <si>
    <t>349/2011</t>
  </si>
  <si>
    <t>063/2011</t>
  </si>
  <si>
    <t>FEB 28-2011</t>
  </si>
  <si>
    <t xml:space="preserve"> MAY-2021</t>
  </si>
  <si>
    <t>JUN 19-2012</t>
  </si>
  <si>
    <t>P14-0712105</t>
  </si>
  <si>
    <t>018/2012</t>
  </si>
  <si>
    <t>FEB 24-2012</t>
  </si>
  <si>
    <t>TIIE + 3.06%</t>
  </si>
  <si>
    <t xml:space="preserve"> JUL-2017</t>
  </si>
  <si>
    <t>San Cristóbal de la Barranca</t>
  </si>
  <si>
    <t xml:space="preserve"> JUN 04-2015</t>
  </si>
  <si>
    <t>P14-0615066</t>
  </si>
  <si>
    <t>018/2015</t>
  </si>
  <si>
    <t xml:space="preserve"> ABR 15-2015</t>
  </si>
  <si>
    <t>TIIE + 2.73%</t>
  </si>
  <si>
    <t xml:space="preserve"> JUN-2024</t>
  </si>
  <si>
    <t>San Gabriel</t>
  </si>
  <si>
    <t>NOV 22-2010</t>
  </si>
  <si>
    <t>442/2010</t>
  </si>
  <si>
    <t>048/2010</t>
  </si>
  <si>
    <t>OCT 04-2010</t>
  </si>
  <si>
    <t xml:space="preserve"> SEP-2020</t>
  </si>
  <si>
    <t>JUL 12-2011</t>
  </si>
  <si>
    <t>354/2011</t>
  </si>
  <si>
    <t>061/2011</t>
  </si>
  <si>
    <t>MAY 26-2011</t>
  </si>
  <si>
    <t xml:space="preserve"> JUL-2021</t>
  </si>
  <si>
    <t xml:space="preserve"> ABR 27-2015</t>
  </si>
  <si>
    <t>P14-0715101</t>
  </si>
  <si>
    <t xml:space="preserve"> DIC 03-2014</t>
  </si>
  <si>
    <t>TIIE + 2.95%</t>
  </si>
  <si>
    <t>San Ignacio Cerro Gordo</t>
  </si>
  <si>
    <t>JUL 20-2009</t>
  </si>
  <si>
    <t>230/2009</t>
  </si>
  <si>
    <t>023/2009</t>
  </si>
  <si>
    <t>JUL 04-2009</t>
  </si>
  <si>
    <t xml:space="preserve"> JUN-2019</t>
  </si>
  <si>
    <t xml:space="preserve">P14-0812116 </t>
  </si>
  <si>
    <t>019/2012</t>
  </si>
  <si>
    <t>MAR 22-2012</t>
  </si>
  <si>
    <t>TIIE + 3.18%</t>
  </si>
  <si>
    <t>San Juan de los Lagos</t>
  </si>
  <si>
    <t>OCT 10-2011</t>
  </si>
  <si>
    <t>591/2011</t>
  </si>
  <si>
    <t>082/2011</t>
  </si>
  <si>
    <t>AGO 08-2011</t>
  </si>
  <si>
    <t>TIIE + 2.69%</t>
  </si>
  <si>
    <t>San Juanito de Escobedo</t>
  </si>
  <si>
    <t xml:space="preserve"> DIC 23-2013</t>
  </si>
  <si>
    <t>P14-0214016</t>
  </si>
  <si>
    <t>001/2014</t>
  </si>
  <si>
    <t>AGO 28-2013</t>
  </si>
  <si>
    <t>TIIE+2.78%</t>
  </si>
  <si>
    <t xml:space="preserve"> DIC-2028</t>
  </si>
  <si>
    <t>P14-1115137</t>
  </si>
  <si>
    <t>035/2015</t>
  </si>
  <si>
    <t xml:space="preserve"> MAY 20-2015</t>
  </si>
  <si>
    <t>TIIE+3.50%</t>
  </si>
  <si>
    <t xml:space="preserve"> OCT-2020</t>
  </si>
  <si>
    <t>San Marcos</t>
  </si>
  <si>
    <t xml:space="preserve"> MAY 11-2015</t>
  </si>
  <si>
    <t>P14-0615065</t>
  </si>
  <si>
    <t>014/2015</t>
  </si>
  <si>
    <t xml:space="preserve"> MAR 03-2015</t>
  </si>
  <si>
    <t>TIIE + 3.25%</t>
  </si>
  <si>
    <t xml:space="preserve"> MAY-2030</t>
  </si>
  <si>
    <t>San Martín de Bolaños</t>
  </si>
  <si>
    <t xml:space="preserve"> DIC 02-2014</t>
  </si>
  <si>
    <t>P14-1214233</t>
  </si>
  <si>
    <t>037/2014</t>
  </si>
  <si>
    <t xml:space="preserve"> JUL 15-2014</t>
  </si>
  <si>
    <t>TIIE + 3.12%</t>
  </si>
  <si>
    <t>San Martín Hidalgo</t>
  </si>
  <si>
    <t xml:space="preserve"> NOV 18-2014</t>
  </si>
  <si>
    <t>P14-1214204</t>
  </si>
  <si>
    <t>033/2014</t>
  </si>
  <si>
    <t xml:space="preserve"> AGO 01-2014</t>
  </si>
  <si>
    <t>TIIE + 2.79%</t>
  </si>
  <si>
    <t>MAY 17-2011</t>
  </si>
  <si>
    <t>220/2011</t>
  </si>
  <si>
    <t>044/2011</t>
  </si>
  <si>
    <t>FEB 23-2011</t>
  </si>
  <si>
    <t xml:space="preserve"> SEP-2031</t>
  </si>
  <si>
    <t>DIC 29-2011</t>
  </si>
  <si>
    <t>P14-0212013</t>
  </si>
  <si>
    <t>001/2012</t>
  </si>
  <si>
    <t>NOV 08-2011</t>
  </si>
  <si>
    <t xml:space="preserve"> FEB-2022</t>
  </si>
  <si>
    <t>MAR 15-2012</t>
  </si>
  <si>
    <t xml:space="preserve">P14-0412054 </t>
  </si>
  <si>
    <t>008/2012</t>
  </si>
  <si>
    <t>ENE 10-2012</t>
  </si>
  <si>
    <t xml:space="preserve"> MAY-2022</t>
  </si>
  <si>
    <t>San Sebastián del Oeste</t>
  </si>
  <si>
    <t>JUL 19-2010</t>
  </si>
  <si>
    <t>217/2010</t>
  </si>
  <si>
    <t>025/2010</t>
  </si>
  <si>
    <t>JUN 03-2010</t>
  </si>
  <si>
    <t>TIIE + 3.03%</t>
  </si>
  <si>
    <t xml:space="preserve"> DIC 05-2013</t>
  </si>
  <si>
    <t>P-141213186</t>
  </si>
  <si>
    <t>051/2013</t>
  </si>
  <si>
    <t>Sayula</t>
  </si>
  <si>
    <t>JUN 13-2014</t>
  </si>
  <si>
    <t>P14-0814121</t>
  </si>
  <si>
    <t>016/2014</t>
  </si>
  <si>
    <t>DIC 31-2013</t>
  </si>
  <si>
    <t>TIIE + 2.63%</t>
  </si>
  <si>
    <t xml:space="preserve"> JUN-2029</t>
  </si>
  <si>
    <t>Tala</t>
  </si>
  <si>
    <t>AGO 20-2007</t>
  </si>
  <si>
    <t>230/2007</t>
  </si>
  <si>
    <t>020/2007</t>
  </si>
  <si>
    <t>JUN 19-2007</t>
  </si>
  <si>
    <t>TIIE + 2.03%</t>
  </si>
  <si>
    <t>JUN 07-2010</t>
  </si>
  <si>
    <t>144/2010</t>
  </si>
  <si>
    <t>017/2010</t>
  </si>
  <si>
    <t>MAR 22-2010</t>
  </si>
  <si>
    <t>JUL 08-2013</t>
  </si>
  <si>
    <t>P14-0813097</t>
  </si>
  <si>
    <t>026/2013</t>
  </si>
  <si>
    <t>MAR 19-2013</t>
  </si>
  <si>
    <t>TIIE + 3.23%</t>
  </si>
  <si>
    <t xml:space="preserve"> AGO-2023</t>
  </si>
  <si>
    <t>Talpa de Allende</t>
  </si>
  <si>
    <t>DIC 30-2013</t>
  </si>
  <si>
    <t>334/2013</t>
  </si>
  <si>
    <t>003/2014</t>
  </si>
  <si>
    <t>ENE 17-2014</t>
  </si>
  <si>
    <t>TIIE+3.14%</t>
  </si>
  <si>
    <t xml:space="preserve"> ENE-2019</t>
  </si>
  <si>
    <t>Tamazula de Gordiano</t>
  </si>
  <si>
    <t>DIC 19-2013</t>
  </si>
  <si>
    <t>P14-1213193</t>
  </si>
  <si>
    <t>057/2013</t>
  </si>
  <si>
    <t xml:space="preserve"> SEP 30-2013</t>
  </si>
  <si>
    <t xml:space="preserve"> ENE-2033</t>
  </si>
  <si>
    <t xml:space="preserve"> OCT 20-2014</t>
  </si>
  <si>
    <t>P14-1114164</t>
  </si>
  <si>
    <t>029/2014</t>
  </si>
  <si>
    <t xml:space="preserve">  JUL 31-2014</t>
  </si>
  <si>
    <t>TIIE + 2.44%</t>
  </si>
  <si>
    <t xml:space="preserve"> OCT-2024</t>
  </si>
  <si>
    <t>Tapalpa</t>
  </si>
  <si>
    <t>JUN 12-2014</t>
  </si>
  <si>
    <t>P14-0814123</t>
  </si>
  <si>
    <t>019/2014</t>
  </si>
  <si>
    <t>ENE 10-2014</t>
  </si>
  <si>
    <t xml:space="preserve"> MAY 22-2015</t>
  </si>
  <si>
    <t>P14-0715082</t>
  </si>
  <si>
    <t>022/2015</t>
  </si>
  <si>
    <t xml:space="preserve"> MAR 23-2015 y JUN 13-2015</t>
  </si>
  <si>
    <t>TIIE + 3.41%</t>
  </si>
  <si>
    <t xml:space="preserve"> MAY-2020</t>
  </si>
  <si>
    <t>Tecolotlán</t>
  </si>
  <si>
    <t>SEP 03-2012</t>
  </si>
  <si>
    <t>P14-0912142</t>
  </si>
  <si>
    <t>035/2012</t>
  </si>
  <si>
    <t>JUL 08-2012</t>
  </si>
  <si>
    <t>TIIE + 2.96%</t>
  </si>
  <si>
    <t xml:space="preserve"> SEP-2022</t>
  </si>
  <si>
    <t>DIC 04- 2013</t>
  </si>
  <si>
    <t>P14-1213169</t>
  </si>
  <si>
    <t>050/2013</t>
  </si>
  <si>
    <t>TIIE +2.992%</t>
  </si>
  <si>
    <t>Tenamaxtlán</t>
  </si>
  <si>
    <t>MAY 19-2010</t>
  </si>
  <si>
    <t>119/2010</t>
  </si>
  <si>
    <t>011/2010</t>
  </si>
  <si>
    <t>FEB 03-2010</t>
  </si>
  <si>
    <t>DIC 05-2011</t>
  </si>
  <si>
    <t>708/2011</t>
  </si>
  <si>
    <t>099/2011</t>
  </si>
  <si>
    <t>OCT 11-2011</t>
  </si>
  <si>
    <t>TIIE + 3.40%</t>
  </si>
  <si>
    <t xml:space="preserve"> SEP-2023</t>
  </si>
  <si>
    <t>Teocaltiche</t>
  </si>
  <si>
    <t>P14-0212012</t>
  </si>
  <si>
    <t>002/2012</t>
  </si>
  <si>
    <t>JUL 06-2011</t>
  </si>
  <si>
    <t>TIIE + 3.28%</t>
  </si>
  <si>
    <t>P14-0615071</t>
  </si>
  <si>
    <t>019/2015</t>
  </si>
  <si>
    <t xml:space="preserve"> DIC 30-2014 y JUN 04-2015</t>
  </si>
  <si>
    <t>Teocuitatlán de Corona</t>
  </si>
  <si>
    <t>MAR 26-2014</t>
  </si>
  <si>
    <t>P14-0514069</t>
  </si>
  <si>
    <t>012/2014</t>
  </si>
  <si>
    <t>JUL 04-2014</t>
  </si>
  <si>
    <t>Tepatitlán de Morelos</t>
  </si>
  <si>
    <t>MAR 18-2015</t>
  </si>
  <si>
    <t>P14-0515050</t>
  </si>
  <si>
    <t>008/2015</t>
  </si>
  <si>
    <t>NOV 28-2014 y FEB 12-2015</t>
  </si>
  <si>
    <t>TIIE + 2.40%</t>
  </si>
  <si>
    <t xml:space="preserve"> JUL 07-2015</t>
  </si>
  <si>
    <t>P14-0915122</t>
  </si>
  <si>
    <t>028/2015</t>
  </si>
  <si>
    <t>TIIE + 2.22%</t>
  </si>
  <si>
    <t xml:space="preserve"> JUL-2025</t>
  </si>
  <si>
    <t>Tequila</t>
  </si>
  <si>
    <t xml:space="preserve"> DIC 27-2013</t>
  </si>
  <si>
    <t>P14-0214018</t>
  </si>
  <si>
    <t>002/2014</t>
  </si>
  <si>
    <t>OCT 30-2013</t>
  </si>
  <si>
    <t>TIIE+2.48</t>
  </si>
  <si>
    <t>Teuchitlán</t>
  </si>
  <si>
    <t>AGO 09-2011</t>
  </si>
  <si>
    <t>355/2011</t>
  </si>
  <si>
    <t>066/2011</t>
  </si>
  <si>
    <t>JUN 20-2011</t>
  </si>
  <si>
    <t xml:space="preserve"> JUN-2021</t>
  </si>
  <si>
    <t>Tizapan</t>
  </si>
  <si>
    <t>SEP 02-2013</t>
  </si>
  <si>
    <t>P14-1013127</t>
  </si>
  <si>
    <t>037/2013</t>
  </si>
  <si>
    <t>FEB 12-2013</t>
  </si>
  <si>
    <t>TIIE + 3.85%</t>
  </si>
  <si>
    <t xml:space="preserve"> JUN-2028</t>
  </si>
  <si>
    <t>Tlajomulco de Zúñiga</t>
  </si>
  <si>
    <t>JUN 22-2010</t>
  </si>
  <si>
    <t>149/2010</t>
  </si>
  <si>
    <t>019/2010</t>
  </si>
  <si>
    <t>MAR 04-2010</t>
  </si>
  <si>
    <t>TIIE + 1.62%</t>
  </si>
  <si>
    <t>Tlaquepaque</t>
  </si>
  <si>
    <t>ABR 23-2008</t>
  </si>
  <si>
    <t>004/2008</t>
  </si>
  <si>
    <t>DIC 17-2007</t>
  </si>
  <si>
    <t>TIIE + 0.58%</t>
  </si>
  <si>
    <t xml:space="preserve"> FEB-2033</t>
  </si>
  <si>
    <t>452/2010</t>
  </si>
  <si>
    <t>050/2010</t>
  </si>
  <si>
    <t>SEP 22-2010</t>
  </si>
  <si>
    <t>TIIE + 1.86%</t>
  </si>
  <si>
    <t>Tolimán</t>
  </si>
  <si>
    <t>JUN 24-2013</t>
  </si>
  <si>
    <t>P14-0813107</t>
  </si>
  <si>
    <t>027/2013</t>
  </si>
  <si>
    <t>FEB 08-2013</t>
  </si>
  <si>
    <t>TIIE + 3.32%</t>
  </si>
  <si>
    <t>SEP-2020</t>
  </si>
  <si>
    <t>Tonaya</t>
  </si>
  <si>
    <t>P14-0712106</t>
  </si>
  <si>
    <t>023/2012</t>
  </si>
  <si>
    <t>ABR 30-2012</t>
  </si>
  <si>
    <t xml:space="preserve"> JUN-13-2014</t>
  </si>
  <si>
    <t>P14-0714101</t>
  </si>
  <si>
    <t>018/2014</t>
  </si>
  <si>
    <t xml:space="preserve"> FEB-12-2014</t>
  </si>
  <si>
    <t>Totatiche</t>
  </si>
  <si>
    <t>OCT 23-2007</t>
  </si>
  <si>
    <t>287/2007</t>
  </si>
  <si>
    <t>033/2007</t>
  </si>
  <si>
    <t>JUL 18-207 y OCT 08-2007</t>
  </si>
  <si>
    <t xml:space="preserve">P14-0812122 </t>
  </si>
  <si>
    <t>029/2012</t>
  </si>
  <si>
    <t>ENE 13-2012</t>
  </si>
  <si>
    <t>TIIE + 3.73%</t>
  </si>
  <si>
    <t>Tototlan</t>
  </si>
  <si>
    <t>DIC 05- 2013</t>
  </si>
  <si>
    <t>P14-1213188</t>
  </si>
  <si>
    <t>052/2013</t>
  </si>
  <si>
    <t xml:space="preserve"> SEP 20-2013</t>
  </si>
  <si>
    <t>TIIE + 2.216%</t>
  </si>
  <si>
    <t xml:space="preserve"> ENE-2024</t>
  </si>
  <si>
    <t>Tuxcacuesco</t>
  </si>
  <si>
    <t>MAY 17-2013</t>
  </si>
  <si>
    <t>P14-0713093</t>
  </si>
  <si>
    <t>023/2013</t>
  </si>
  <si>
    <t>ENE 22-2013</t>
  </si>
  <si>
    <t>TIIE + 3.64%</t>
  </si>
  <si>
    <t>JUN 25-2014</t>
  </si>
  <si>
    <t>P14-0714113</t>
  </si>
  <si>
    <t>017/2014</t>
  </si>
  <si>
    <t>FEB 05-2014</t>
  </si>
  <si>
    <t>Tuxcueca</t>
  </si>
  <si>
    <t>ABR 13-2015</t>
  </si>
  <si>
    <t>P14-0515045</t>
  </si>
  <si>
    <t>009/2015</t>
  </si>
  <si>
    <t>FEB 11-2015</t>
  </si>
  <si>
    <t>TIIE + 3.11%</t>
  </si>
  <si>
    <t xml:space="preserve"> ABR-2030</t>
  </si>
  <si>
    <t>Unión de San Antonio</t>
  </si>
  <si>
    <t>AGO 30-2007</t>
  </si>
  <si>
    <t>266/2008</t>
  </si>
  <si>
    <t>029/2008</t>
  </si>
  <si>
    <t>AGO 28-2007</t>
  </si>
  <si>
    <t>TIIE + 1.22%</t>
  </si>
  <si>
    <t>ABR 07-2014</t>
  </si>
  <si>
    <t>P14-0514071</t>
  </si>
  <si>
    <t>009/2014</t>
  </si>
  <si>
    <t>FEB 12-2014</t>
  </si>
  <si>
    <t>TIIE + 2.41%</t>
  </si>
  <si>
    <t xml:space="preserve"> ABR-2029</t>
  </si>
  <si>
    <t>Unión de Tula</t>
  </si>
  <si>
    <t xml:space="preserve"> JUL 06-2015</t>
  </si>
  <si>
    <t>P14-0815108</t>
  </si>
  <si>
    <t>029/2015</t>
  </si>
  <si>
    <t xml:space="preserve"> JUL-2030</t>
  </si>
  <si>
    <t>Villa Hidalgo</t>
  </si>
  <si>
    <t>OCT 03-2011</t>
  </si>
  <si>
    <t>592/2011</t>
  </si>
  <si>
    <t>078/2011</t>
  </si>
  <si>
    <t>AGO 01-2011</t>
  </si>
  <si>
    <t xml:space="preserve"> NOV-2031</t>
  </si>
  <si>
    <t>Villa Purificación</t>
  </si>
  <si>
    <t>OCT 02-2013</t>
  </si>
  <si>
    <t>P14-1113139</t>
  </si>
  <si>
    <t>042/2013</t>
  </si>
  <si>
    <t>MAY 15-2013</t>
  </si>
  <si>
    <t>TIIE + 4.16%</t>
  </si>
  <si>
    <t>Yahualica</t>
  </si>
  <si>
    <t>OCT 03-2014</t>
  </si>
  <si>
    <t>P14-1014160</t>
  </si>
  <si>
    <t>027/2014</t>
  </si>
  <si>
    <t>FEB 26-2014</t>
  </si>
  <si>
    <t>TIIE + 2.70%</t>
  </si>
  <si>
    <t xml:space="preserve"> OCT-2029</t>
  </si>
  <si>
    <t>Zacoalco de Torres</t>
  </si>
  <si>
    <t>JUN 07-2012</t>
  </si>
  <si>
    <t xml:space="preserve">P14-0712100 </t>
  </si>
  <si>
    <t>016/2012</t>
  </si>
  <si>
    <t>ENE 25-2012</t>
  </si>
  <si>
    <t>TIIE + 3.07%</t>
  </si>
  <si>
    <t>Zapotlán el Grande</t>
  </si>
  <si>
    <t>NOV 21-2007</t>
  </si>
  <si>
    <t>302/2007</t>
  </si>
  <si>
    <t>039/2007</t>
  </si>
  <si>
    <t>OCT 10-2007</t>
  </si>
  <si>
    <t xml:space="preserve"> NOV-2022</t>
  </si>
  <si>
    <t>MAR 27-2014</t>
  </si>
  <si>
    <t>P14-051074</t>
  </si>
  <si>
    <t>011/2014</t>
  </si>
  <si>
    <t>ENE 24-2014</t>
  </si>
  <si>
    <t>TIIE + 2.06%</t>
  </si>
  <si>
    <t>MAR 04-2015</t>
  </si>
  <si>
    <t>P14-0415032</t>
  </si>
  <si>
    <t>006/2015</t>
  </si>
  <si>
    <t xml:space="preserve"> DIC 15-2014</t>
  </si>
  <si>
    <t>TIIE + 2.51%</t>
  </si>
  <si>
    <t xml:space="preserve"> MAR-2030</t>
  </si>
  <si>
    <t xml:space="preserve">Zapotiltic </t>
  </si>
  <si>
    <t xml:space="preserve"> NOV 14-2013</t>
  </si>
  <si>
    <t>P14-1213190</t>
  </si>
  <si>
    <t>053/2013</t>
  </si>
  <si>
    <t xml:space="preserve"> JUN 20-2013</t>
  </si>
  <si>
    <t>Zapotlanejo</t>
  </si>
  <si>
    <t>DIC 04-2014</t>
  </si>
  <si>
    <t>P14-0115003</t>
  </si>
  <si>
    <t>039/2014</t>
  </si>
  <si>
    <t>JUN 30-2014</t>
  </si>
  <si>
    <t>IX Municipios Sin Aval con la Banca de Desarrollo Línea FAISM</t>
  </si>
  <si>
    <t>Amatitan</t>
  </si>
  <si>
    <t xml:space="preserve"> ABR 20-2016</t>
  </si>
  <si>
    <t>A14-0516028</t>
  </si>
  <si>
    <t>019/2016</t>
  </si>
  <si>
    <t>NOV 05-2015</t>
  </si>
  <si>
    <t xml:space="preserve"> ABR 16-2016</t>
  </si>
  <si>
    <t>A14-1114251</t>
  </si>
  <si>
    <t>020/2016</t>
  </si>
  <si>
    <t xml:space="preserve"> ABR 19-2016</t>
  </si>
  <si>
    <t>A14-0516019</t>
  </si>
  <si>
    <t>013/2016</t>
  </si>
  <si>
    <t>NOV 26-2015</t>
  </si>
  <si>
    <t xml:space="preserve"> ABR 11-2016</t>
  </si>
  <si>
    <t>A14-0516018</t>
  </si>
  <si>
    <t>004/2016</t>
  </si>
  <si>
    <t>NOV 27-2015</t>
  </si>
  <si>
    <t>Concepcion de Buenos Aires</t>
  </si>
  <si>
    <t xml:space="preserve"> ABR19-2016</t>
  </si>
  <si>
    <t>A14-0516022</t>
  </si>
  <si>
    <t>010/2016</t>
  </si>
  <si>
    <t>OCT 15-2015</t>
  </si>
  <si>
    <t>A14-0516017</t>
  </si>
  <si>
    <t>011/2016</t>
  </si>
  <si>
    <t>FEB 05-2016</t>
  </si>
  <si>
    <t>A14-0516020</t>
  </si>
  <si>
    <t>012/2016</t>
  </si>
  <si>
    <t>NOV 06-2015</t>
  </si>
  <si>
    <t>Pihuamo</t>
  </si>
  <si>
    <t>ABR 13-2016</t>
  </si>
  <si>
    <t>A14-0516021</t>
  </si>
  <si>
    <t>005/2016</t>
  </si>
  <si>
    <t>ENE 29-2016</t>
  </si>
  <si>
    <t xml:space="preserve"> ABR 27-2016</t>
  </si>
  <si>
    <t>A14-0516032</t>
  </si>
  <si>
    <t>016/2016</t>
  </si>
  <si>
    <t xml:space="preserve"> MAR 14-2016</t>
  </si>
  <si>
    <t xml:space="preserve"> ABR 15-2016</t>
  </si>
  <si>
    <t>A14-0516024</t>
  </si>
  <si>
    <t>009/2016</t>
  </si>
  <si>
    <t>DIC 18-2015</t>
  </si>
  <si>
    <t xml:space="preserve"> ABR 14-2016</t>
  </si>
  <si>
    <t>A14-0516023</t>
  </si>
  <si>
    <t>007/2016</t>
  </si>
  <si>
    <t xml:space="preserve"> ABR 13-2016</t>
  </si>
  <si>
    <t>A14-0516026</t>
  </si>
  <si>
    <t>006/2016</t>
  </si>
  <si>
    <t>OCT 26-2015</t>
  </si>
  <si>
    <t>A14-0516029</t>
  </si>
  <si>
    <t>018/2016</t>
  </si>
  <si>
    <t xml:space="preserve"> DIC-14-2016</t>
  </si>
  <si>
    <t>Teocuitatlan de Corona</t>
  </si>
  <si>
    <t>A14-0516025</t>
  </si>
  <si>
    <t>008/2016</t>
  </si>
  <si>
    <t>DIC 11-2015</t>
  </si>
  <si>
    <t xml:space="preserve"> ABR-27-2016</t>
  </si>
  <si>
    <t>A14-0516030</t>
  </si>
  <si>
    <t>017/2016</t>
  </si>
  <si>
    <t xml:space="preserve"> OCT-07-2015</t>
  </si>
  <si>
    <t>Tototlán</t>
  </si>
  <si>
    <t>A14-C516034</t>
  </si>
  <si>
    <t>015/2016</t>
  </si>
  <si>
    <t xml:space="preserve"> ENE-27-2016</t>
  </si>
  <si>
    <t>Zapotitlan de Vadillo</t>
  </si>
  <si>
    <t>A14-0516027</t>
  </si>
  <si>
    <t>014/2016</t>
  </si>
  <si>
    <t>OCT 05-2015</t>
  </si>
  <si>
    <t xml:space="preserve">Mazamitla </t>
  </si>
  <si>
    <t>JUN 8-2016</t>
  </si>
  <si>
    <t>A14-0616035</t>
  </si>
  <si>
    <t>022/2016</t>
  </si>
  <si>
    <t>ABR-08-2016</t>
  </si>
  <si>
    <t xml:space="preserve">Ixtlahuacan del rio </t>
  </si>
  <si>
    <t>JUN 9-2016</t>
  </si>
  <si>
    <t>A14-0616036</t>
  </si>
  <si>
    <t>024/2016</t>
  </si>
  <si>
    <t>MAY-02-2016</t>
  </si>
  <si>
    <t>Villa Conora</t>
  </si>
  <si>
    <t>A14-0616037</t>
  </si>
  <si>
    <t>023/2016</t>
  </si>
  <si>
    <t>ABR-28-2016</t>
  </si>
  <si>
    <t xml:space="preserve">Ixtlahuacan de los membrillos </t>
  </si>
  <si>
    <t>JUN 20-2016</t>
  </si>
  <si>
    <t>En registro</t>
  </si>
  <si>
    <t>026/2016</t>
  </si>
  <si>
    <t>MAY-12-2016</t>
  </si>
  <si>
    <t>Valle de Juarez</t>
  </si>
  <si>
    <t>025/2016</t>
  </si>
  <si>
    <t>MAY-31-2016</t>
  </si>
  <si>
    <t xml:space="preserve">La Manzanilla de la Paz </t>
  </si>
  <si>
    <t>028/2016</t>
  </si>
  <si>
    <t>MAY-06-2016</t>
  </si>
  <si>
    <t>JUN 21-2016</t>
  </si>
  <si>
    <t>A14-0716039</t>
  </si>
  <si>
    <t>029/2016</t>
  </si>
  <si>
    <t>MAY-27-2016</t>
  </si>
  <si>
    <t>JUN 17-2016</t>
  </si>
  <si>
    <t>A14-0716042</t>
  </si>
  <si>
    <t>027/2016</t>
  </si>
  <si>
    <t>JUN-13-2016</t>
  </si>
  <si>
    <t xml:space="preserve">Tonala </t>
  </si>
  <si>
    <t>JUN 16-2016</t>
  </si>
  <si>
    <t>A14-0716041</t>
  </si>
  <si>
    <t>030/2016</t>
  </si>
  <si>
    <t>JUN-19-2016</t>
  </si>
  <si>
    <t xml:space="preserve">San Martin Hidalgo </t>
  </si>
  <si>
    <t>JUL 22-2016</t>
  </si>
  <si>
    <t>A14-0816057</t>
  </si>
  <si>
    <t>049/2016</t>
  </si>
  <si>
    <t>JUN-15-2016</t>
  </si>
  <si>
    <t xml:space="preserve">Mascota </t>
  </si>
  <si>
    <t>AGO 16-2016</t>
  </si>
  <si>
    <t>A14-0816061</t>
  </si>
  <si>
    <t>056/2016</t>
  </si>
  <si>
    <t>JUL-12-2016</t>
  </si>
  <si>
    <t xml:space="preserve">Ocotlan </t>
  </si>
  <si>
    <t>A14-0816058</t>
  </si>
  <si>
    <t>051/2016</t>
  </si>
  <si>
    <t xml:space="preserve">San Juanito de Escobedo </t>
  </si>
  <si>
    <t>A14-0816062</t>
  </si>
  <si>
    <t>055/2016</t>
  </si>
  <si>
    <t>Tonila</t>
  </si>
  <si>
    <t>DIC 13-2016</t>
  </si>
  <si>
    <t>OCT 31-2016</t>
  </si>
  <si>
    <t xml:space="preserve">Tuxpan </t>
  </si>
  <si>
    <t>OCT 28-2016</t>
  </si>
  <si>
    <t>A14-1116107</t>
  </si>
  <si>
    <t>059/2016</t>
  </si>
  <si>
    <t>NOV-14-2016</t>
  </si>
  <si>
    <t>Total Municipios Sin Aval</t>
  </si>
  <si>
    <t xml:space="preserve"> IX Municipios con Arrendamiento Financiero con Garantía de Participaciones</t>
  </si>
  <si>
    <t>Arrendatario</t>
  </si>
  <si>
    <t>Arrendador</t>
  </si>
  <si>
    <t>Fecha Suscripción</t>
  </si>
  <si>
    <t>Valor total del Arrendamiento</t>
  </si>
  <si>
    <t>Acta de Ayuntamiento</t>
  </si>
  <si>
    <t>Concepto</t>
  </si>
  <si>
    <t>Plazo Vencimiento (Meses)</t>
  </si>
  <si>
    <t>Vencimiento</t>
  </si>
  <si>
    <t>Crédito Real, SAB de C.V.</t>
  </si>
  <si>
    <t>ENE 15-2013</t>
  </si>
  <si>
    <t>008/2013</t>
  </si>
  <si>
    <t>OCT 09-2012</t>
  </si>
  <si>
    <t>Arrendamiento</t>
  </si>
  <si>
    <t>Cuautitlán de García Barragán</t>
  </si>
  <si>
    <t>FEB 07-2013</t>
  </si>
  <si>
    <t>010/2013</t>
  </si>
  <si>
    <t>OCT 13-2012</t>
  </si>
  <si>
    <t>ENE 11-2013</t>
  </si>
  <si>
    <t>007/2013</t>
  </si>
  <si>
    <t>Led Lumina Leasing</t>
  </si>
  <si>
    <t>NOV 17-2011</t>
  </si>
  <si>
    <t>007/2012</t>
  </si>
  <si>
    <t>OCT 31-2011</t>
  </si>
  <si>
    <t xml:space="preserve"> NOV-2021</t>
  </si>
  <si>
    <t>AB&amp;C Leasing de México, S.A.</t>
  </si>
  <si>
    <t>AGO 21-2012</t>
  </si>
  <si>
    <t>038/2012</t>
  </si>
  <si>
    <t>JUN 15-2012</t>
  </si>
  <si>
    <t xml:space="preserve"> AGO-2020</t>
  </si>
  <si>
    <t>Fintegra Financiamiento, S.A. de C.V.</t>
  </si>
  <si>
    <t>MAR 24-2011</t>
  </si>
  <si>
    <t>683/2011</t>
  </si>
  <si>
    <t>049/2011</t>
  </si>
  <si>
    <t>AGO 23-2012</t>
  </si>
  <si>
    <t>P141212213</t>
  </si>
  <si>
    <t>043/2012</t>
  </si>
  <si>
    <t xml:space="preserve"> FEB 16-2012 y OCT 03-2012</t>
  </si>
  <si>
    <t xml:space="preserve"> MAY-2018</t>
  </si>
  <si>
    <t>Leasing Operations de México, S, de R.L. de CV</t>
  </si>
  <si>
    <t>DIC 16-2010</t>
  </si>
  <si>
    <t>396/2011</t>
  </si>
  <si>
    <t>030/2011</t>
  </si>
  <si>
    <t>NOV 11-2010</t>
  </si>
  <si>
    <t>Financiera Bajío. S.A.</t>
  </si>
  <si>
    <t>SEP 10-2012</t>
  </si>
  <si>
    <t>041/2012</t>
  </si>
  <si>
    <t>JUN 21-2012</t>
  </si>
  <si>
    <t>006/2013</t>
  </si>
  <si>
    <t>Total Arrendamientos</t>
  </si>
  <si>
    <t xml:space="preserve">Linea  de Credito Global (Registro Estatal de Obligaciones de los Entes Públicos del Estado de Jalisco y sus Municipios) </t>
  </si>
  <si>
    <t xml:space="preserve">Ahualulco del Mercado </t>
  </si>
  <si>
    <t>DIC 09-2016</t>
  </si>
  <si>
    <t>En Registro</t>
  </si>
  <si>
    <t xml:space="preserve">011/2016 </t>
  </si>
  <si>
    <t>TIIE+1.55%</t>
  </si>
  <si>
    <t xml:space="preserve">7305 DIAS </t>
  </si>
  <si>
    <t xml:space="preserve"> JUN-2037</t>
  </si>
  <si>
    <t xml:space="preserve">005/2016 </t>
  </si>
  <si>
    <t>TIIE+1.23%</t>
  </si>
  <si>
    <t>3652 DIAS</t>
  </si>
  <si>
    <t xml:space="preserve"> JUN-2027</t>
  </si>
  <si>
    <t>Cabo corrientes</t>
  </si>
  <si>
    <t>P14-1216058</t>
  </si>
  <si>
    <t xml:space="preserve">006/2016 </t>
  </si>
  <si>
    <t>TIIE+1.34%</t>
  </si>
  <si>
    <t xml:space="preserve">5478 DIAS </t>
  </si>
  <si>
    <t xml:space="preserve"> JUN-2032</t>
  </si>
  <si>
    <t xml:space="preserve">Casimiro castillo </t>
  </si>
  <si>
    <r>
      <t>Se Inicia con el Registro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001/2016 por Virtud de Empezar con un Nuevo Registro por Tratarse de una Nueva Ley (Registro Estatal de Obligaciones de los Entes Públicos del Estado de Jalisco y sus Municipios). </t>
    </r>
  </si>
  <si>
    <t xml:space="preserve">Ixtlahuacan del Río </t>
  </si>
  <si>
    <t xml:space="preserve">002/2016 </t>
  </si>
  <si>
    <t xml:space="preserve">004/2016 </t>
  </si>
  <si>
    <t xml:space="preserve">La Huerta </t>
  </si>
  <si>
    <t xml:space="preserve">015/2016 </t>
  </si>
  <si>
    <t>P14-1216061</t>
  </si>
  <si>
    <t xml:space="preserve">020/2011 </t>
  </si>
  <si>
    <t xml:space="preserve">Pihuamo </t>
  </si>
  <si>
    <t>P14-1216068</t>
  </si>
  <si>
    <t xml:space="preserve">003/2016 </t>
  </si>
  <si>
    <t>TIIE+1.28%</t>
  </si>
  <si>
    <t>1095 DIAS</t>
  </si>
  <si>
    <t xml:space="preserve">Tala </t>
  </si>
  <si>
    <t xml:space="preserve">010/2016 </t>
  </si>
  <si>
    <t>Talpá de Allende</t>
  </si>
  <si>
    <t>P14-1216069</t>
  </si>
  <si>
    <t xml:space="preserve">007/2016 </t>
  </si>
  <si>
    <t xml:space="preserve">Zapotlán el Grande </t>
  </si>
  <si>
    <t>P14-1216063</t>
  </si>
  <si>
    <t xml:space="preserve">009/2016 </t>
  </si>
  <si>
    <t xml:space="preserve">Total Linea de Credito Global </t>
  </si>
  <si>
    <t>X  Organismos Sin Aval con la Banca de Desarrollo</t>
  </si>
  <si>
    <t>Sistema de  Agua Potable Chapala</t>
  </si>
  <si>
    <t>FEB 15-2008</t>
  </si>
  <si>
    <t>018/2008</t>
  </si>
  <si>
    <t>008/2008</t>
  </si>
  <si>
    <t>SEP 28-2007</t>
  </si>
  <si>
    <t>TIIE + 2.02%</t>
  </si>
  <si>
    <t xml:space="preserve"> MAR-2017</t>
  </si>
  <si>
    <t>MAR 03-2011</t>
  </si>
  <si>
    <t>011/2011</t>
  </si>
  <si>
    <t>SEP 26-2010</t>
  </si>
  <si>
    <t>TIIE + 2.91%</t>
  </si>
  <si>
    <t>Total Municipios y Organismos Sin Aval</t>
  </si>
  <si>
    <t>Nota: En el caso de los Municipios, el Objeto de Apliación es Inversión Pública de conformidad con la Ley de Deuda Pública del Estado de Jalisco y sus Municipios.</t>
  </si>
  <si>
    <t>TOTAL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</si>
</sst>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#,##0.00000"/>
    <numFmt numFmtId="166" formatCode="_-* #,##0_-;\-* #,##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i/>
      <sz val="13"/>
      <name val="Arial"/>
      <family val="2"/>
    </font>
    <font>
      <sz val="9"/>
      <color rgb="FFC0000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00B050"/>
      <name val="Arial"/>
      <family val="2"/>
    </font>
    <font>
      <sz val="12"/>
      <color rgb="FF7030A0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vertAlign val="superscript"/>
      <sz val="10"/>
      <name val="Arial"/>
      <family val="2"/>
    </font>
    <font>
      <sz val="11"/>
      <color rgb="FF000000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  <font>
      <b/>
      <sz val="18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b/>
      <sz val="9"/>
      <color rgb="FFFFFFFF"/>
      <name val="Arial"/>
      <family val="2"/>
    </font>
    <font>
      <b/>
      <sz val="14"/>
      <color rgb="FF404040"/>
      <name val="Arial"/>
      <family val="2"/>
    </font>
    <font>
      <sz val="8"/>
      <color rgb="FFFFFFFF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4"/>
      <color rgb="FFFFFFFF"/>
      <name val="Arial"/>
      <family val="2"/>
    </font>
    <font>
      <sz val="14"/>
      <color rgb="FF000000"/>
      <name val="Arial"/>
      <family val="2"/>
    </font>
    <font>
      <b/>
      <sz val="8"/>
      <color rgb="FFFFFFFF"/>
      <name val="Arial"/>
      <family val="2"/>
    </font>
    <font>
      <sz val="9"/>
      <color rgb="FFFFFFFF"/>
      <name val="Arial"/>
      <family val="2"/>
    </font>
    <font>
      <sz val="16"/>
      <color rgb="FFFFFFFF"/>
      <name val="Arial"/>
      <family val="2"/>
    </font>
    <font>
      <sz val="16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80808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rgb="FF595959"/>
        <bgColor rgb="FF000000"/>
      </patternFill>
    </fill>
    <fill>
      <patternFill patternType="solid">
        <fgColor rgb="FF595959"/>
        <bgColor rgb="FFC0C0C0"/>
      </patternFill>
    </fill>
    <fill>
      <patternFill patternType="solid">
        <fgColor rgb="FF0D0D0D"/>
        <bgColor rgb="FF000000"/>
      </patternFill>
    </fill>
    <fill>
      <patternFill patternType="solid">
        <fgColor rgb="FF800000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404040"/>
        <bgColor rgb="FF000000"/>
      </patternFill>
    </fill>
    <fill>
      <patternFill patternType="solid">
        <fgColor rgb="FF003300"/>
        <bgColor rgb="FF000000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40" fontId="3" fillId="0" borderId="0" applyFont="0" applyFill="0" applyBorder="0" applyAlignment="0" applyProtection="0"/>
  </cellStyleXfs>
  <cellXfs count="209">
    <xf numFmtId="0" fontId="0" fillId="0" borderId="0" xfId="0"/>
    <xf numFmtId="4" fontId="27" fillId="2" borderId="0" xfId="0" applyNumberFormat="1" applyFont="1" applyFill="1" applyBorder="1"/>
    <xf numFmtId="0" fontId="28" fillId="4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15" fontId="28" fillId="4" borderId="0" xfId="0" applyNumberFormat="1" applyFont="1" applyFill="1" applyBorder="1" applyAlignment="1">
      <alignment horizontal="center" vertical="center"/>
    </xf>
    <xf numFmtId="0" fontId="27" fillId="2" borderId="0" xfId="0" applyFont="1" applyFill="1" applyBorder="1"/>
    <xf numFmtId="4" fontId="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3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3" fontId="28" fillId="4" borderId="0" xfId="3" applyNumberFormat="1" applyFont="1" applyFill="1" applyBorder="1" applyAlignment="1">
      <alignment horizontal="center" vertical="center"/>
    </xf>
    <xf numFmtId="43" fontId="27" fillId="2" borderId="0" xfId="1" applyFont="1" applyFill="1" applyBorder="1"/>
    <xf numFmtId="43" fontId="21" fillId="2" borderId="0" xfId="0" applyNumberFormat="1" applyFont="1" applyFill="1" applyBorder="1" applyAlignment="1">
      <alignment vertical="center"/>
    </xf>
    <xf numFmtId="4" fontId="21" fillId="2" borderId="0" xfId="0" applyNumberFormat="1" applyFont="1" applyFill="1" applyBorder="1" applyAlignment="1">
      <alignment horizontal="right" vertical="center"/>
    </xf>
    <xf numFmtId="4" fontId="25" fillId="2" borderId="0" xfId="0" applyNumberFormat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3" fontId="6" fillId="2" borderId="0" xfId="3" applyNumberFormat="1" applyFont="1" applyFill="1" applyBorder="1" applyAlignment="1">
      <alignment horizontal="center" vertical="center"/>
    </xf>
    <xf numFmtId="43" fontId="27" fillId="2" borderId="0" xfId="0" applyNumberFormat="1" applyFont="1" applyFill="1" applyBorder="1"/>
    <xf numFmtId="0" fontId="19" fillId="2" borderId="0" xfId="0" quotePrefix="1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3" fontId="19" fillId="2" borderId="0" xfId="3" applyNumberFormat="1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vertical="center"/>
    </xf>
    <xf numFmtId="0" fontId="19" fillId="2" borderId="0" xfId="0" quotePrefix="1" applyFont="1" applyFill="1" applyBorder="1" applyAlignment="1">
      <alignment horizontal="left" vertical="center" wrapText="1"/>
    </xf>
    <xf numFmtId="3" fontId="19" fillId="2" borderId="0" xfId="3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3" fontId="19" fillId="2" borderId="0" xfId="3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3" fontId="28" fillId="4" borderId="0" xfId="3" applyNumberFormat="1" applyFont="1" applyFill="1" applyBorder="1" applyAlignment="1">
      <alignment horizontal="right" vertical="center"/>
    </xf>
    <xf numFmtId="3" fontId="7" fillId="2" borderId="0" xfId="3" applyNumberFormat="1" applyFont="1" applyFill="1" applyBorder="1" applyAlignment="1">
      <alignment vertical="center"/>
    </xf>
    <xf numFmtId="3" fontId="7" fillId="2" borderId="0" xfId="3" applyNumberFormat="1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left" vertical="center"/>
    </xf>
    <xf numFmtId="3" fontId="28" fillId="6" borderId="0" xfId="0" applyNumberFormat="1" applyFont="1" applyFill="1" applyBorder="1" applyAlignment="1">
      <alignment horizontal="right" vertical="center"/>
    </xf>
    <xf numFmtId="3" fontId="28" fillId="5" borderId="0" xfId="3" applyNumberFormat="1" applyFont="1" applyFill="1" applyBorder="1" applyAlignment="1">
      <alignment horizontal="right" vertical="center"/>
    </xf>
    <xf numFmtId="3" fontId="28" fillId="5" borderId="0" xfId="4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 vertical="center"/>
    </xf>
    <xf numFmtId="0" fontId="29" fillId="7" borderId="0" xfId="0" applyFont="1" applyFill="1" applyBorder="1" applyAlignment="1">
      <alignment horizontal="left" vertical="center"/>
    </xf>
    <xf numFmtId="3" fontId="29" fillId="7" borderId="0" xfId="3" applyNumberFormat="1" applyFont="1" applyFill="1" applyBorder="1" applyAlignment="1">
      <alignment horizontal="right" vertical="center"/>
    </xf>
    <xf numFmtId="0" fontId="30" fillId="8" borderId="0" xfId="0" quotePrefix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Continuous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32" fillId="2" borderId="0" xfId="0" applyFont="1" applyFill="1" applyBorder="1"/>
    <xf numFmtId="0" fontId="33" fillId="9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17" fontId="6" fillId="2" borderId="0" xfId="0" applyNumberFormat="1" applyFont="1" applyFill="1" applyBorder="1" applyAlignment="1">
      <alignment horizontal="center" vertical="center"/>
    </xf>
    <xf numFmtId="4" fontId="34" fillId="2" borderId="0" xfId="0" applyNumberFormat="1" applyFont="1" applyFill="1" applyBorder="1"/>
    <xf numFmtId="0" fontId="6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/>
    <xf numFmtId="14" fontId="6" fillId="2" borderId="0" xfId="0" applyNumberFormat="1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35" fillId="5" borderId="0" xfId="0" applyFont="1" applyFill="1" applyBorder="1" applyAlignment="1">
      <alignment vertical="center"/>
    </xf>
    <xf numFmtId="3" fontId="35" fillId="5" borderId="0" xfId="0" applyNumberFormat="1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33" fillId="9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vertical="center" wrapText="1"/>
    </xf>
    <xf numFmtId="3" fontId="6" fillId="2" borderId="0" xfId="3" applyNumberFormat="1" applyFont="1" applyFill="1" applyBorder="1" applyAlignment="1">
      <alignment horizontal="center" vertical="center" wrapText="1"/>
    </xf>
    <xf numFmtId="17" fontId="6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28" fillId="10" borderId="0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vertical="center"/>
    </xf>
    <xf numFmtId="0" fontId="37" fillId="10" borderId="0" xfId="0" applyFont="1" applyFill="1" applyBorder="1" applyAlignment="1">
      <alignment vertical="center"/>
    </xf>
    <xf numFmtId="3" fontId="28" fillId="10" borderId="0" xfId="0" applyNumberFormat="1" applyFont="1" applyFill="1" applyBorder="1" applyAlignment="1">
      <alignment vertical="center"/>
    </xf>
    <xf numFmtId="3" fontId="37" fillId="10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4" fontId="28" fillId="2" borderId="0" xfId="0" applyNumberFormat="1" applyFont="1" applyFill="1" applyBorder="1" applyAlignment="1">
      <alignment vertical="center"/>
    </xf>
    <xf numFmtId="3" fontId="37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4" fontId="27" fillId="2" borderId="0" xfId="0" applyNumberFormat="1" applyFont="1" applyFill="1" applyBorder="1" applyAlignment="1">
      <alignment vertical="center"/>
    </xf>
    <xf numFmtId="165" fontId="20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4" fontId="22" fillId="2" borderId="0" xfId="0" applyNumberFormat="1" applyFont="1" applyFill="1" applyBorder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4" fontId="35" fillId="5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quotePrefix="1" applyFont="1" applyFill="1" applyBorder="1" applyAlignment="1">
      <alignment horizontal="center" vertical="center"/>
    </xf>
    <xf numFmtId="10" fontId="6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10" fontId="10" fillId="2" borderId="0" xfId="0" applyNumberFormat="1" applyFont="1" applyFill="1" applyBorder="1" applyAlignment="1">
      <alignment horizontal="center" vertical="center"/>
    </xf>
    <xf numFmtId="3" fontId="10" fillId="2" borderId="0" xfId="3" applyNumberFormat="1" applyFont="1" applyFill="1" applyBorder="1" applyAlignment="1">
      <alignment horizontal="center" vertical="center"/>
    </xf>
    <xf numFmtId="17" fontId="10" fillId="2" borderId="0" xfId="0" applyNumberFormat="1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  <xf numFmtId="4" fontId="35" fillId="4" borderId="0" xfId="0" applyNumberFormat="1" applyFont="1" applyFill="1" applyBorder="1" applyAlignment="1">
      <alignment vertical="center"/>
    </xf>
    <xf numFmtId="0" fontId="40" fillId="2" borderId="0" xfId="0" applyFont="1" applyFill="1" applyBorder="1"/>
    <xf numFmtId="3" fontId="5" fillId="2" borderId="0" xfId="0" applyNumberFormat="1" applyFont="1" applyFill="1" applyBorder="1" applyAlignment="1">
      <alignment vertical="center"/>
    </xf>
    <xf numFmtId="10" fontId="4" fillId="2" borderId="0" xfId="0" applyNumberFormat="1" applyFont="1" applyFill="1" applyBorder="1" applyAlignment="1">
      <alignment horizontal="center" vertical="center"/>
    </xf>
    <xf numFmtId="4" fontId="35" fillId="4" borderId="0" xfId="0" applyNumberFormat="1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0" fontId="35" fillId="11" borderId="0" xfId="0" applyFont="1" applyFill="1" applyBorder="1" applyAlignment="1">
      <alignment horizontal="left" vertical="center"/>
    </xf>
    <xf numFmtId="0" fontId="41" fillId="11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vertical="center"/>
    </xf>
    <xf numFmtId="4" fontId="35" fillId="11" borderId="0" xfId="0" applyNumberFormat="1" applyFont="1" applyFill="1" applyBorder="1" applyAlignment="1">
      <alignment vertical="center"/>
    </xf>
    <xf numFmtId="3" fontId="35" fillId="11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horizontal="center" vertical="center"/>
    </xf>
    <xf numFmtId="17" fontId="8" fillId="2" borderId="0" xfId="0" quotePrefix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horizontal="center" vertical="center"/>
    </xf>
    <xf numFmtId="17" fontId="4" fillId="2" borderId="0" xfId="0" quotePrefix="1" applyNumberFormat="1" applyFont="1" applyFill="1" applyBorder="1" applyAlignment="1">
      <alignment horizontal="center" vertical="center"/>
    </xf>
    <xf numFmtId="4" fontId="6" fillId="2" borderId="0" xfId="3" applyNumberFormat="1" applyFont="1" applyFill="1" applyBorder="1" applyAlignment="1">
      <alignment vertical="center"/>
    </xf>
    <xf numFmtId="0" fontId="41" fillId="2" borderId="0" xfId="0" applyFont="1" applyFill="1" applyBorder="1" applyAlignment="1">
      <alignment horizontal="left" vertical="center"/>
    </xf>
    <xf numFmtId="0" fontId="41" fillId="2" borderId="0" xfId="0" applyFont="1" applyFill="1" applyBorder="1" applyAlignment="1">
      <alignment vertical="center"/>
    </xf>
    <xf numFmtId="3" fontId="4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2" fillId="10" borderId="0" xfId="0" applyFont="1" applyFill="1" applyBorder="1" applyAlignment="1">
      <alignment vertical="center"/>
    </xf>
    <xf numFmtId="0" fontId="28" fillId="10" borderId="0" xfId="0" applyFont="1" applyFill="1" applyBorder="1" applyAlignment="1">
      <alignment vertical="center"/>
    </xf>
    <xf numFmtId="4" fontId="28" fillId="10" borderId="0" xfId="0" applyNumberFormat="1" applyFont="1" applyFill="1" applyBorder="1" applyAlignment="1">
      <alignment vertical="center"/>
    </xf>
    <xf numFmtId="0" fontId="43" fillId="2" borderId="0" xfId="0" applyFont="1" applyFill="1" applyBorder="1"/>
    <xf numFmtId="3" fontId="27" fillId="2" borderId="0" xfId="0" applyNumberFormat="1" applyFont="1" applyFill="1" applyBorder="1" applyAlignment="1">
      <alignment vertical="center"/>
    </xf>
    <xf numFmtId="0" fontId="30" fillId="2" borderId="0" xfId="0" quotePrefix="1" applyFont="1" applyFill="1" applyBorder="1" applyAlignment="1">
      <alignment horizontal="center" vertical="center"/>
    </xf>
    <xf numFmtId="0" fontId="30" fillId="2" borderId="0" xfId="0" quotePrefix="1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vertical="center"/>
    </xf>
    <xf numFmtId="4" fontId="36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4" fontId="32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/>
    </xf>
    <xf numFmtId="4" fontId="6" fillId="2" borderId="0" xfId="3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17" fontId="6" fillId="2" borderId="0" xfId="0" quotePrefix="1" applyNumberFormat="1" applyFont="1" applyFill="1" applyBorder="1" applyAlignment="1">
      <alignment horizontal="center" vertical="center"/>
    </xf>
    <xf numFmtId="4" fontId="6" fillId="2" borderId="0" xfId="3" applyFont="1" applyFill="1" applyBorder="1" applyAlignment="1">
      <alignment horizontal="right" vertical="center"/>
    </xf>
    <xf numFmtId="0" fontId="35" fillId="4" borderId="1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vertical="center"/>
    </xf>
    <xf numFmtId="0" fontId="35" fillId="4" borderId="1" xfId="0" applyFont="1" applyFill="1" applyBorder="1" applyAlignment="1">
      <alignment vertical="center"/>
    </xf>
    <xf numFmtId="4" fontId="35" fillId="4" borderId="1" xfId="0" applyNumberFormat="1" applyFont="1" applyFill="1" applyBorder="1" applyAlignment="1">
      <alignment vertical="center"/>
    </xf>
    <xf numFmtId="0" fontId="35" fillId="4" borderId="2" xfId="0" applyFont="1" applyFill="1" applyBorder="1" applyAlignment="1">
      <alignment vertical="center"/>
    </xf>
    <xf numFmtId="0" fontId="35" fillId="4" borderId="3" xfId="0" applyFont="1" applyFill="1" applyBorder="1" applyAlignment="1">
      <alignment vertical="center"/>
    </xf>
    <xf numFmtId="0" fontId="35" fillId="4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/>
    </xf>
    <xf numFmtId="10" fontId="6" fillId="2" borderId="0" xfId="2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 wrapText="1"/>
    </xf>
    <xf numFmtId="17" fontId="6" fillId="2" borderId="0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vertical="center"/>
    </xf>
    <xf numFmtId="0" fontId="35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vertical="center"/>
    </xf>
    <xf numFmtId="4" fontId="35" fillId="2" borderId="0" xfId="0" applyNumberFormat="1" applyFont="1" applyFill="1" applyBorder="1" applyAlignment="1">
      <alignment vertical="center"/>
    </xf>
    <xf numFmtId="43" fontId="6" fillId="2" borderId="0" xfId="1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166" fontId="35" fillId="4" borderId="0" xfId="1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6" fillId="2" borderId="0" xfId="3" applyNumberFormat="1" applyFont="1" applyFill="1" applyBorder="1" applyAlignment="1">
      <alignment vertical="center"/>
    </xf>
    <xf numFmtId="3" fontId="10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 applyAlignment="1">
      <alignment vertical="center"/>
    </xf>
    <xf numFmtId="3" fontId="33" fillId="2" borderId="0" xfId="0" applyNumberFormat="1" applyFont="1" applyFill="1" applyBorder="1" applyAlignment="1">
      <alignment vertical="center"/>
    </xf>
    <xf numFmtId="0" fontId="45" fillId="2" borderId="0" xfId="0" applyFont="1" applyFill="1" applyBorder="1" applyAlignment="1">
      <alignment vertical="center"/>
    </xf>
    <xf numFmtId="0" fontId="29" fillId="12" borderId="0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vertical="center"/>
    </xf>
    <xf numFmtId="0" fontId="29" fillId="12" borderId="0" xfId="0" applyFont="1" applyFill="1" applyBorder="1" applyAlignment="1">
      <alignment vertical="center"/>
    </xf>
    <xf numFmtId="164" fontId="29" fillId="12" borderId="0" xfId="0" applyNumberFormat="1" applyFont="1" applyFill="1" applyBorder="1" applyAlignment="1">
      <alignment vertical="center"/>
    </xf>
    <xf numFmtId="3" fontId="29" fillId="12" borderId="0" xfId="0" applyNumberFormat="1" applyFont="1" applyFill="1" applyBorder="1" applyAlignment="1">
      <alignment vertical="center"/>
    </xf>
    <xf numFmtId="0" fontId="47" fillId="2" borderId="0" xfId="0" applyFont="1" applyFill="1" applyBorder="1"/>
  </cellXfs>
  <cellStyles count="5">
    <cellStyle name="Millares" xfId="1" builtinId="3"/>
    <cellStyle name="Millares 2" xfId="3"/>
    <cellStyle name="Millares_DERESU" xf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2"/>
  <sheetViews>
    <sheetView tabSelected="1" topLeftCell="A358" workbookViewId="0">
      <selection activeCell="F17" sqref="F17"/>
    </sheetView>
  </sheetViews>
  <sheetFormatPr baseColWidth="10" defaultRowHeight="14.25" x14ac:dyDescent="0.2"/>
  <cols>
    <col min="1" max="1" width="1.140625" style="5" customWidth="1"/>
    <col min="2" max="2" width="4.42578125" style="42" customWidth="1"/>
    <col min="3" max="3" width="31.7109375" style="5" customWidth="1"/>
    <col min="4" max="4" width="61.5703125" style="5" customWidth="1"/>
    <col min="5" max="5" width="15.7109375" style="5" customWidth="1"/>
    <col min="6" max="6" width="37.140625" style="5" customWidth="1"/>
    <col min="7" max="7" width="31.28515625" style="5" customWidth="1"/>
    <col min="8" max="9" width="15.7109375" style="5" customWidth="1"/>
    <col min="10" max="10" width="26.5703125" style="5" bestFit="1" customWidth="1"/>
    <col min="11" max="11" width="27.42578125" style="5" customWidth="1"/>
    <col min="12" max="12" width="24.42578125" style="5" customWidth="1"/>
    <col min="13" max="13" width="18.140625" style="5" bestFit="1" customWidth="1"/>
    <col min="14" max="14" width="18.5703125" style="5" bestFit="1" customWidth="1"/>
    <col min="15" max="15" width="19.28515625" style="5" bestFit="1" customWidth="1"/>
    <col min="16" max="16" width="16.28515625" style="5" bestFit="1" customWidth="1"/>
    <col min="17" max="17" width="14.140625" style="5" bestFit="1" customWidth="1"/>
    <col min="18" max="18" width="12.28515625" style="5" bestFit="1" customWidth="1"/>
    <col min="19" max="16384" width="11.42578125" style="5"/>
  </cols>
  <sheetData>
    <row r="1" spans="2:19" ht="3" customHeight="1" x14ac:dyDescent="0.2">
      <c r="B1" s="5"/>
    </row>
    <row r="2" spans="2:19" x14ac:dyDescent="0.2">
      <c r="B2" s="5"/>
      <c r="K2" s="1"/>
    </row>
    <row r="9" spans="2:19" ht="26.25" customHeight="1" x14ac:dyDescent="0.2">
      <c r="B9" s="5"/>
      <c r="D9" s="3" t="s">
        <v>0</v>
      </c>
      <c r="E9" s="3"/>
      <c r="F9" s="3"/>
      <c r="G9" s="3"/>
      <c r="H9" s="3"/>
      <c r="I9" s="3"/>
      <c r="J9" s="3"/>
      <c r="K9" s="2" t="s">
        <v>1</v>
      </c>
    </row>
    <row r="10" spans="2:19" ht="26.25" customHeight="1" x14ac:dyDescent="0.2">
      <c r="B10" s="5"/>
      <c r="D10" s="3"/>
      <c r="E10" s="3"/>
      <c r="F10" s="3"/>
      <c r="G10" s="3"/>
      <c r="H10" s="3"/>
      <c r="I10" s="3"/>
      <c r="J10" s="3"/>
      <c r="K10" s="4" t="s">
        <v>2</v>
      </c>
      <c r="N10" s="10"/>
      <c r="O10" s="11"/>
      <c r="P10" s="11"/>
      <c r="Q10" s="1"/>
    </row>
    <row r="11" spans="2:19" ht="26.25" customHeight="1" x14ac:dyDescent="0.2">
      <c r="B11" s="5"/>
      <c r="D11" s="12" t="s">
        <v>3</v>
      </c>
      <c r="E11" s="12"/>
      <c r="F11" s="12"/>
      <c r="G11" s="12"/>
      <c r="H11" s="12"/>
      <c r="I11" s="12"/>
      <c r="J11" s="12"/>
      <c r="K11" s="13">
        <f>G80</f>
        <v>17737283338.692429</v>
      </c>
      <c r="L11" s="1"/>
      <c r="N11" s="10"/>
      <c r="O11" s="11"/>
      <c r="P11" s="11"/>
      <c r="Q11" s="1"/>
    </row>
    <row r="12" spans="2:19" ht="26.25" customHeight="1" x14ac:dyDescent="0.2">
      <c r="B12" s="5"/>
      <c r="D12" s="7" t="s">
        <v>4</v>
      </c>
      <c r="E12" s="8"/>
      <c r="F12" s="8"/>
      <c r="G12" s="14"/>
      <c r="H12" s="14"/>
      <c r="I12" s="14"/>
      <c r="J12" s="14"/>
      <c r="K12" s="13"/>
      <c r="L12" s="1"/>
      <c r="M12" s="1"/>
      <c r="N12" s="10"/>
      <c r="O12" s="11"/>
      <c r="P12" s="11"/>
      <c r="Q12" s="1"/>
    </row>
    <row r="13" spans="2:19" ht="26.25" customHeight="1" x14ac:dyDescent="0.2">
      <c r="B13" s="5"/>
      <c r="D13" s="15" t="s">
        <v>5</v>
      </c>
      <c r="E13" s="15"/>
      <c r="F13" s="15"/>
      <c r="G13" s="15"/>
      <c r="H13" s="15"/>
      <c r="I13" s="15"/>
      <c r="J13" s="15"/>
      <c r="K13" s="16">
        <f>+K11</f>
        <v>17737283338.692429</v>
      </c>
      <c r="L13" s="17"/>
      <c r="M13" s="17"/>
      <c r="N13" s="18"/>
      <c r="O13" s="19"/>
      <c r="P13" s="19"/>
      <c r="Q13" s="20"/>
      <c r="R13" s="20"/>
      <c r="S13" s="20"/>
    </row>
    <row r="14" spans="2:19" ht="26.25" customHeight="1" x14ac:dyDescent="0.2">
      <c r="B14" s="5"/>
      <c r="D14" s="21" t="s">
        <v>6</v>
      </c>
      <c r="E14" s="21"/>
      <c r="F14" s="22"/>
      <c r="G14" s="22"/>
      <c r="H14" s="23"/>
      <c r="I14" s="23"/>
      <c r="J14" s="23"/>
      <c r="K14" s="24"/>
      <c r="L14" s="25"/>
      <c r="N14" s="10"/>
      <c r="O14" s="11"/>
      <c r="P14" s="11"/>
      <c r="Q14" s="1"/>
      <c r="R14" s="20"/>
    </row>
    <row r="15" spans="2:19" ht="26.25" customHeight="1" x14ac:dyDescent="0.2">
      <c r="B15" s="5"/>
      <c r="D15" s="21"/>
      <c r="E15" s="21"/>
      <c r="F15" s="22" t="s">
        <v>7</v>
      </c>
      <c r="G15" s="22" t="s">
        <v>8</v>
      </c>
      <c r="H15" s="23"/>
      <c r="I15" s="23"/>
      <c r="J15" s="23"/>
      <c r="K15" s="24"/>
      <c r="L15" s="25"/>
      <c r="N15" s="10"/>
      <c r="O15" s="11"/>
      <c r="P15" s="11"/>
      <c r="Q15" s="1"/>
      <c r="R15" s="20"/>
    </row>
    <row r="16" spans="2:19" ht="26.25" customHeight="1" x14ac:dyDescent="0.2">
      <c r="B16" s="5"/>
      <c r="D16" s="26" t="s">
        <v>9</v>
      </c>
      <c r="E16" s="27"/>
      <c r="F16" s="28">
        <v>86788886</v>
      </c>
      <c r="G16" s="28">
        <v>1317400</v>
      </c>
      <c r="H16" s="23"/>
      <c r="I16" s="23"/>
      <c r="J16" s="23"/>
      <c r="K16" s="24"/>
      <c r="L16" s="1"/>
      <c r="N16" s="10"/>
      <c r="O16" s="11"/>
      <c r="P16" s="11"/>
      <c r="Q16" s="1"/>
      <c r="R16" s="20"/>
    </row>
    <row r="17" spans="2:19" ht="26.25" customHeight="1" x14ac:dyDescent="0.2">
      <c r="B17" s="5"/>
      <c r="D17" s="26" t="s">
        <v>9</v>
      </c>
      <c r="E17" s="27"/>
      <c r="F17" s="28">
        <v>56998668</v>
      </c>
      <c r="G17" s="28">
        <v>998668</v>
      </c>
      <c r="H17" s="29"/>
      <c r="I17" s="23"/>
      <c r="J17" s="23"/>
      <c r="K17" s="24"/>
      <c r="L17" s="1"/>
      <c r="N17" s="10"/>
      <c r="O17" s="11"/>
      <c r="P17" s="11"/>
      <c r="Q17" s="1"/>
      <c r="R17" s="20"/>
    </row>
    <row r="18" spans="2:19" ht="26.25" customHeight="1" x14ac:dyDescent="0.2">
      <c r="B18" s="5"/>
      <c r="D18" s="26" t="s">
        <v>10</v>
      </c>
      <c r="E18" s="27"/>
      <c r="F18" s="28">
        <v>1000000000</v>
      </c>
      <c r="G18" s="28">
        <v>100000000</v>
      </c>
      <c r="H18" s="29"/>
      <c r="I18" s="23"/>
      <c r="J18" s="23"/>
      <c r="K18" s="24"/>
      <c r="L18" s="1"/>
      <c r="N18" s="10"/>
      <c r="O18" s="11"/>
      <c r="P18" s="11"/>
      <c r="Q18" s="1"/>
      <c r="R18" s="20"/>
    </row>
    <row r="19" spans="2:19" ht="39.75" customHeight="1" x14ac:dyDescent="0.2">
      <c r="B19" s="5"/>
      <c r="D19" s="30" t="s">
        <v>11</v>
      </c>
      <c r="E19" s="27"/>
      <c r="F19" s="31">
        <v>420000000</v>
      </c>
      <c r="G19" s="31">
        <v>310000000</v>
      </c>
      <c r="H19" s="29"/>
      <c r="I19" s="23"/>
      <c r="J19" s="23"/>
      <c r="K19" s="24"/>
      <c r="L19" s="1"/>
      <c r="N19" s="10"/>
      <c r="O19" s="11"/>
      <c r="P19" s="11"/>
      <c r="Q19" s="1"/>
      <c r="R19" s="20"/>
    </row>
    <row r="20" spans="2:19" ht="27.75" customHeight="1" x14ac:dyDescent="0.2">
      <c r="B20" s="5"/>
      <c r="D20" s="30"/>
      <c r="E20" s="27"/>
      <c r="F20" s="31"/>
      <c r="G20" s="31"/>
      <c r="H20" s="29"/>
      <c r="I20" s="23"/>
      <c r="J20" s="23"/>
      <c r="K20" s="24"/>
      <c r="L20" s="1"/>
      <c r="N20" s="10"/>
      <c r="O20" s="11"/>
      <c r="P20" s="11"/>
      <c r="Q20" s="1"/>
      <c r="R20" s="20"/>
    </row>
    <row r="21" spans="2:19" ht="26.25" customHeight="1" x14ac:dyDescent="0.2">
      <c r="B21" s="5"/>
      <c r="D21" s="26" t="s">
        <v>12</v>
      </c>
      <c r="E21" s="27"/>
      <c r="F21" s="28">
        <v>500000000</v>
      </c>
      <c r="G21" s="28">
        <v>500000000</v>
      </c>
      <c r="H21" s="29"/>
      <c r="I21" s="23"/>
      <c r="J21" s="23"/>
      <c r="K21" s="24"/>
      <c r="L21" s="1"/>
      <c r="N21" s="10"/>
      <c r="O21" s="11"/>
      <c r="P21" s="11"/>
      <c r="Q21" s="1"/>
      <c r="R21" s="20"/>
    </row>
    <row r="22" spans="2:19" ht="26.25" customHeight="1" x14ac:dyDescent="0.2">
      <c r="B22" s="5"/>
      <c r="D22" s="26" t="s">
        <v>13</v>
      </c>
      <c r="E22" s="27"/>
      <c r="F22" s="28">
        <v>800000000</v>
      </c>
      <c r="G22" s="28">
        <v>0</v>
      </c>
      <c r="H22" s="29"/>
      <c r="I22" s="23"/>
      <c r="J22" s="23"/>
      <c r="K22" s="24"/>
      <c r="L22" s="1"/>
      <c r="N22" s="10"/>
      <c r="O22" s="11"/>
      <c r="P22" s="11"/>
      <c r="Q22" s="1"/>
      <c r="R22" s="20"/>
    </row>
    <row r="23" spans="2:19" ht="26.25" customHeight="1" x14ac:dyDescent="0.2">
      <c r="B23" s="5"/>
      <c r="D23" s="15" t="s">
        <v>14</v>
      </c>
      <c r="E23" s="15"/>
      <c r="F23" s="15"/>
      <c r="G23" s="15"/>
      <c r="H23" s="15"/>
      <c r="I23" s="15"/>
      <c r="J23" s="15"/>
      <c r="K23" s="15"/>
      <c r="L23" s="1"/>
      <c r="N23" s="10"/>
      <c r="O23" s="11"/>
      <c r="P23" s="11"/>
      <c r="Q23" s="1"/>
      <c r="R23" s="20"/>
    </row>
    <row r="24" spans="2:19" ht="26.25" customHeight="1" x14ac:dyDescent="0.2">
      <c r="B24" s="5"/>
      <c r="D24" s="32" t="s">
        <v>15</v>
      </c>
      <c r="E24" s="32"/>
      <c r="F24" s="32"/>
      <c r="G24" s="32"/>
      <c r="H24" s="32"/>
      <c r="I24" s="32"/>
      <c r="J24" s="32"/>
      <c r="K24" s="33">
        <f>G104+G106+G112</f>
        <v>2828607898.2185726</v>
      </c>
      <c r="L24" s="1"/>
      <c r="N24" s="10"/>
      <c r="O24" s="11"/>
      <c r="P24" s="11"/>
      <c r="Q24" s="1"/>
      <c r="R24" s="20"/>
    </row>
    <row r="25" spans="2:19" ht="26.25" customHeight="1" x14ac:dyDescent="0.2">
      <c r="B25" s="5"/>
      <c r="D25" s="32" t="s">
        <v>16</v>
      </c>
      <c r="E25" s="32"/>
      <c r="F25" s="32"/>
      <c r="G25" s="32"/>
      <c r="H25" s="32"/>
      <c r="I25" s="32"/>
      <c r="J25" s="32"/>
      <c r="K25" s="33">
        <f>G113+G114+G115</f>
        <v>41888622.009999998</v>
      </c>
      <c r="N25" s="34"/>
      <c r="O25" s="19"/>
      <c r="P25" s="19"/>
      <c r="Q25" s="20"/>
      <c r="R25" s="20"/>
      <c r="S25" s="20"/>
    </row>
    <row r="26" spans="2:19" ht="26.25" customHeight="1" x14ac:dyDescent="0.2">
      <c r="B26" s="5"/>
      <c r="C26" s="1"/>
      <c r="D26" s="32" t="s">
        <v>17</v>
      </c>
      <c r="E26" s="32"/>
      <c r="F26" s="32"/>
      <c r="G26" s="32"/>
      <c r="H26" s="32"/>
      <c r="I26" s="32"/>
      <c r="J26" s="32"/>
      <c r="K26" s="33">
        <f>G105</f>
        <v>58520000</v>
      </c>
      <c r="N26" s="34"/>
      <c r="O26" s="19"/>
      <c r="P26" s="19"/>
      <c r="Q26" s="20"/>
      <c r="R26" s="20"/>
      <c r="S26" s="20"/>
    </row>
    <row r="27" spans="2:19" ht="26.25" customHeight="1" x14ac:dyDescent="0.2">
      <c r="B27" s="5"/>
      <c r="D27" s="32" t="s">
        <v>18</v>
      </c>
      <c r="E27" s="32"/>
      <c r="F27" s="32"/>
      <c r="G27" s="32"/>
      <c r="H27" s="32"/>
      <c r="I27" s="32"/>
      <c r="J27" s="32"/>
      <c r="K27" s="33">
        <f>SUM(G131:G132)+G125</f>
        <v>22837581.400000017</v>
      </c>
      <c r="N27" s="10"/>
      <c r="O27" s="11"/>
      <c r="P27" s="11"/>
      <c r="Q27" s="1"/>
      <c r="R27" s="20"/>
    </row>
    <row r="28" spans="2:19" ht="26.25" customHeight="1" x14ac:dyDescent="0.2">
      <c r="B28" s="5"/>
      <c r="D28" s="15" t="s">
        <v>19</v>
      </c>
      <c r="E28" s="15"/>
      <c r="F28" s="15"/>
      <c r="G28" s="15"/>
      <c r="H28" s="15"/>
      <c r="I28" s="15"/>
      <c r="J28" s="15"/>
      <c r="K28" s="35">
        <f>SUM(K24:K27)-0.63</f>
        <v>2951854100.9985728</v>
      </c>
      <c r="N28" s="10"/>
      <c r="O28" s="11"/>
      <c r="P28" s="11"/>
      <c r="Q28" s="1"/>
      <c r="R28" s="20"/>
    </row>
    <row r="29" spans="2:19" ht="3" customHeight="1" x14ac:dyDescent="0.2">
      <c r="B29" s="5"/>
      <c r="D29" s="36"/>
      <c r="E29" s="36"/>
      <c r="F29" s="36"/>
      <c r="G29" s="36"/>
      <c r="H29" s="36"/>
      <c r="I29" s="36"/>
      <c r="J29" s="36"/>
      <c r="K29" s="37"/>
    </row>
    <row r="30" spans="2:19" ht="26.25" customHeight="1" x14ac:dyDescent="0.2">
      <c r="B30" s="5"/>
      <c r="D30" s="38" t="s">
        <v>20</v>
      </c>
      <c r="E30" s="38"/>
      <c r="F30" s="38"/>
      <c r="G30" s="38"/>
      <c r="H30" s="38"/>
      <c r="I30" s="38"/>
      <c r="J30" s="38"/>
      <c r="K30" s="39">
        <f>K13+K28</f>
        <v>20689137439.691002</v>
      </c>
    </row>
    <row r="31" spans="2:19" ht="3" customHeight="1" x14ac:dyDescent="0.2">
      <c r="B31" s="5"/>
      <c r="D31" s="36"/>
      <c r="E31" s="36"/>
      <c r="F31" s="36"/>
      <c r="G31" s="36"/>
      <c r="H31" s="36"/>
      <c r="I31" s="36"/>
      <c r="J31" s="36"/>
      <c r="K31" s="37"/>
    </row>
    <row r="32" spans="2:19" ht="3.75" customHeight="1" x14ac:dyDescent="0.2">
      <c r="B32" s="5"/>
      <c r="D32" s="36"/>
      <c r="E32" s="36"/>
      <c r="F32" s="36"/>
      <c r="G32" s="36"/>
      <c r="H32" s="36"/>
      <c r="I32" s="36"/>
      <c r="J32" s="36"/>
      <c r="K32" s="37"/>
    </row>
    <row r="33" spans="2:13" ht="18" x14ac:dyDescent="0.2">
      <c r="B33" s="5"/>
      <c r="D33" s="38" t="s">
        <v>21</v>
      </c>
      <c r="E33" s="38"/>
      <c r="F33" s="38"/>
      <c r="G33" s="38"/>
      <c r="H33" s="38"/>
      <c r="I33" s="38"/>
      <c r="J33" s="38"/>
      <c r="K33" s="40">
        <f>G341</f>
        <v>7055943753.1488123</v>
      </c>
      <c r="L33" s="1"/>
    </row>
    <row r="34" spans="2:13" ht="18" x14ac:dyDescent="0.2">
      <c r="B34" s="5"/>
      <c r="D34" s="36"/>
      <c r="E34" s="36"/>
      <c r="F34" s="36"/>
      <c r="G34" s="36"/>
      <c r="H34" s="36"/>
      <c r="I34" s="36"/>
      <c r="J34" s="36"/>
      <c r="K34" s="37"/>
    </row>
    <row r="35" spans="2:13" ht="18" x14ac:dyDescent="0.2">
      <c r="B35" s="5"/>
      <c r="D35" s="36"/>
      <c r="E35" s="36"/>
      <c r="F35" s="36"/>
      <c r="G35" s="36"/>
      <c r="H35" s="36"/>
      <c r="I35" s="36"/>
      <c r="J35" s="36"/>
      <c r="K35" s="37"/>
    </row>
    <row r="36" spans="2:13" ht="18" x14ac:dyDescent="0.2">
      <c r="B36" s="5"/>
      <c r="D36" s="38" t="s">
        <v>22</v>
      </c>
      <c r="E36" s="38"/>
      <c r="F36" s="38"/>
      <c r="G36" s="38"/>
      <c r="H36" s="38"/>
      <c r="I36" s="38"/>
      <c r="J36" s="38">
        <f>F374</f>
        <v>410652115.32999998</v>
      </c>
      <c r="K36" s="40">
        <f>G374</f>
        <v>49539604.390000001</v>
      </c>
    </row>
    <row r="37" spans="2:13" ht="18" x14ac:dyDescent="0.2">
      <c r="B37" s="5"/>
      <c r="D37" s="36"/>
      <c r="E37" s="36"/>
      <c r="F37" s="36"/>
      <c r="G37" s="36"/>
      <c r="H37" s="36"/>
      <c r="I37" s="36"/>
      <c r="J37" s="36"/>
      <c r="K37" s="37"/>
    </row>
    <row r="38" spans="2:13" ht="18" x14ac:dyDescent="0.2">
      <c r="B38" s="5"/>
      <c r="D38" s="38" t="s">
        <v>23</v>
      </c>
      <c r="E38" s="38"/>
      <c r="F38" s="38"/>
      <c r="G38" s="38"/>
      <c r="H38" s="38"/>
      <c r="I38" s="38"/>
      <c r="J38" s="38"/>
      <c r="K38" s="41">
        <f>G381</f>
        <v>3795019.2500000019</v>
      </c>
      <c r="L38" s="1"/>
    </row>
    <row r="39" spans="2:13" x14ac:dyDescent="0.2">
      <c r="D39" s="23"/>
      <c r="E39" s="23"/>
      <c r="F39" s="23"/>
      <c r="G39" s="23"/>
      <c r="H39" s="23"/>
      <c r="I39" s="23"/>
      <c r="J39" s="23"/>
      <c r="K39" s="43"/>
    </row>
    <row r="40" spans="2:13" ht="20.25" x14ac:dyDescent="0.2">
      <c r="D40" s="44" t="s">
        <v>24</v>
      </c>
      <c r="E40" s="44"/>
      <c r="F40" s="44"/>
      <c r="G40" s="44"/>
      <c r="H40" s="44"/>
      <c r="I40" s="44"/>
      <c r="J40" s="44"/>
      <c r="K40" s="45">
        <f>K38+K33+K30+K36</f>
        <v>27798415816.479813</v>
      </c>
      <c r="L40" s="1"/>
    </row>
    <row r="42" spans="2:13" ht="23.25" x14ac:dyDescent="0.2">
      <c r="B42" s="46" t="s">
        <v>25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2:13" x14ac:dyDescent="0.2"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2:13" x14ac:dyDescent="0.2">
      <c r="B44" s="49" t="s">
        <v>26</v>
      </c>
      <c r="C44" s="49"/>
      <c r="D44" s="50" t="s">
        <v>27</v>
      </c>
      <c r="E44" s="50" t="s">
        <v>28</v>
      </c>
      <c r="F44" s="50" t="s">
        <v>29</v>
      </c>
      <c r="G44" s="51" t="s">
        <v>30</v>
      </c>
      <c r="H44" s="50" t="s">
        <v>31</v>
      </c>
      <c r="I44" s="50" t="s">
        <v>32</v>
      </c>
      <c r="J44" s="50" t="s">
        <v>33</v>
      </c>
      <c r="K44" s="50" t="s">
        <v>34</v>
      </c>
      <c r="L44" s="50" t="s">
        <v>35</v>
      </c>
      <c r="M44" s="50" t="s">
        <v>36</v>
      </c>
    </row>
    <row r="45" spans="2:13" x14ac:dyDescent="0.2">
      <c r="B45" s="49"/>
      <c r="C45" s="49"/>
      <c r="D45" s="50"/>
      <c r="E45" s="50"/>
      <c r="F45" s="50"/>
      <c r="G45" s="51" t="s">
        <v>37</v>
      </c>
      <c r="H45" s="50"/>
      <c r="I45" s="50"/>
      <c r="J45" s="50"/>
      <c r="K45" s="50"/>
      <c r="L45" s="50"/>
      <c r="M45" s="50"/>
    </row>
    <row r="46" spans="2:13" x14ac:dyDescent="0.2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2:13" ht="18" x14ac:dyDescent="0.2">
      <c r="B47" s="52" t="s">
        <v>38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2:13" ht="16.5" x14ac:dyDescent="0.2">
      <c r="B48" s="47"/>
      <c r="C48" s="53"/>
      <c r="D48" s="54"/>
      <c r="E48" s="47"/>
      <c r="F48" s="47"/>
      <c r="G48" s="47"/>
      <c r="H48" s="47"/>
      <c r="I48" s="47"/>
      <c r="J48" s="47"/>
      <c r="K48" s="47"/>
      <c r="L48" s="47"/>
      <c r="M48" s="47"/>
    </row>
    <row r="49" spans="1:14" ht="15" x14ac:dyDescent="0.25">
      <c r="A49" s="55"/>
      <c r="B49" s="56">
        <v>1</v>
      </c>
      <c r="C49" s="10" t="s">
        <v>39</v>
      </c>
      <c r="D49" s="57" t="s">
        <v>40</v>
      </c>
      <c r="E49" s="58" t="s">
        <v>41</v>
      </c>
      <c r="F49" s="11">
        <v>665000000</v>
      </c>
      <c r="G49" s="11">
        <v>474366469.91000003</v>
      </c>
      <c r="H49" s="58" t="s">
        <v>42</v>
      </c>
      <c r="I49" s="58" t="s">
        <v>43</v>
      </c>
      <c r="J49" s="58">
        <v>21849</v>
      </c>
      <c r="K49" s="58" t="s">
        <v>44</v>
      </c>
      <c r="L49" s="24">
        <v>240</v>
      </c>
      <c r="M49" s="59" t="s">
        <v>45</v>
      </c>
      <c r="N49" s="60"/>
    </row>
    <row r="50" spans="1:14" ht="25.5" x14ac:dyDescent="0.25">
      <c r="A50" s="55"/>
      <c r="B50" s="56">
        <f>B49+1</f>
        <v>2</v>
      </c>
      <c r="C50" s="10" t="s">
        <v>46</v>
      </c>
      <c r="D50" s="57" t="s">
        <v>47</v>
      </c>
      <c r="E50" s="58" t="s">
        <v>48</v>
      </c>
      <c r="F50" s="11">
        <v>632300000</v>
      </c>
      <c r="G50" s="11">
        <v>478517904.42000002</v>
      </c>
      <c r="H50" s="58" t="s">
        <v>49</v>
      </c>
      <c r="I50" s="58" t="s">
        <v>50</v>
      </c>
      <c r="J50" s="58">
        <v>21849</v>
      </c>
      <c r="K50" s="61" t="s">
        <v>51</v>
      </c>
      <c r="L50" s="24">
        <v>239</v>
      </c>
      <c r="M50" s="59" t="s">
        <v>52</v>
      </c>
      <c r="N50" s="60"/>
    </row>
    <row r="51" spans="1:14" ht="15" x14ac:dyDescent="0.25">
      <c r="A51" s="55"/>
      <c r="B51" s="56">
        <f t="shared" ref="B51:B64" si="0">B50+1</f>
        <v>3</v>
      </c>
      <c r="C51" s="10" t="s">
        <v>53</v>
      </c>
      <c r="D51" s="57" t="s">
        <v>54</v>
      </c>
      <c r="E51" s="58" t="s">
        <v>55</v>
      </c>
      <c r="F51" s="11">
        <v>409057943.31999999</v>
      </c>
      <c r="G51" s="11">
        <v>298226208.43314433</v>
      </c>
      <c r="H51" s="58" t="s">
        <v>56</v>
      </c>
      <c r="I51" s="58" t="s">
        <v>57</v>
      </c>
      <c r="J51" s="58">
        <v>21849</v>
      </c>
      <c r="K51" s="58" t="s">
        <v>44</v>
      </c>
      <c r="L51" s="24">
        <v>240</v>
      </c>
      <c r="M51" s="59" t="s">
        <v>45</v>
      </c>
      <c r="N51" s="60"/>
    </row>
    <row r="52" spans="1:14" ht="25.5" x14ac:dyDescent="0.2">
      <c r="A52" s="55"/>
      <c r="B52" s="56">
        <f t="shared" si="0"/>
        <v>4</v>
      </c>
      <c r="C52" s="10" t="s">
        <v>46</v>
      </c>
      <c r="D52" s="10" t="s">
        <v>58</v>
      </c>
      <c r="E52" s="58" t="s">
        <v>48</v>
      </c>
      <c r="F52" s="11">
        <v>374700000</v>
      </c>
      <c r="G52" s="11">
        <v>271275737.81</v>
      </c>
      <c r="H52" s="58" t="s">
        <v>59</v>
      </c>
      <c r="I52" s="58" t="s">
        <v>60</v>
      </c>
      <c r="J52" s="58">
        <v>21849</v>
      </c>
      <c r="K52" s="61" t="s">
        <v>51</v>
      </c>
      <c r="L52" s="24">
        <v>238</v>
      </c>
      <c r="M52" s="59" t="s">
        <v>52</v>
      </c>
      <c r="N52" s="20"/>
    </row>
    <row r="53" spans="1:14" ht="25.5" x14ac:dyDescent="0.2">
      <c r="A53" s="55"/>
      <c r="B53" s="56">
        <f t="shared" si="0"/>
        <v>5</v>
      </c>
      <c r="C53" s="10" t="s">
        <v>46</v>
      </c>
      <c r="D53" s="57" t="s">
        <v>61</v>
      </c>
      <c r="E53" s="58" t="s">
        <v>62</v>
      </c>
      <c r="F53" s="11">
        <v>153170629</v>
      </c>
      <c r="G53" s="11">
        <v>140805018.18000007</v>
      </c>
      <c r="H53" s="58" t="s">
        <v>63</v>
      </c>
      <c r="I53" s="58" t="s">
        <v>64</v>
      </c>
      <c r="J53" s="58" t="s">
        <v>65</v>
      </c>
      <c r="K53" s="61" t="s">
        <v>66</v>
      </c>
      <c r="L53" s="24">
        <v>165</v>
      </c>
      <c r="M53" s="59" t="s">
        <v>67</v>
      </c>
      <c r="N53" s="20"/>
    </row>
    <row r="54" spans="1:14" ht="25.5" x14ac:dyDescent="0.25">
      <c r="A54" s="55"/>
      <c r="B54" s="56">
        <f t="shared" si="0"/>
        <v>6</v>
      </c>
      <c r="C54" s="10" t="s">
        <v>68</v>
      </c>
      <c r="D54" s="57" t="s">
        <v>61</v>
      </c>
      <c r="E54" s="58" t="s">
        <v>69</v>
      </c>
      <c r="F54" s="11">
        <v>2191682494.4400001</v>
      </c>
      <c r="G54" s="11">
        <v>2145851793.47</v>
      </c>
      <c r="H54" s="58" t="s">
        <v>70</v>
      </c>
      <c r="I54" s="58" t="s">
        <v>71</v>
      </c>
      <c r="J54" s="58" t="s">
        <v>65</v>
      </c>
      <c r="K54" s="61" t="s">
        <v>72</v>
      </c>
      <c r="L54" s="24">
        <v>225</v>
      </c>
      <c r="M54" s="59" t="s">
        <v>73</v>
      </c>
      <c r="N54" s="60"/>
    </row>
    <row r="55" spans="1:14" ht="25.5" x14ac:dyDescent="0.2">
      <c r="A55" s="55"/>
      <c r="B55" s="56">
        <f t="shared" si="0"/>
        <v>7</v>
      </c>
      <c r="C55" s="10" t="s">
        <v>46</v>
      </c>
      <c r="D55" s="57" t="s">
        <v>61</v>
      </c>
      <c r="E55" s="58" t="s">
        <v>74</v>
      </c>
      <c r="F55" s="11">
        <v>249553564</v>
      </c>
      <c r="G55" s="11">
        <v>216182386.75000006</v>
      </c>
      <c r="H55" s="58" t="s">
        <v>75</v>
      </c>
      <c r="I55" s="58" t="s">
        <v>76</v>
      </c>
      <c r="J55" s="58">
        <v>20498</v>
      </c>
      <c r="K55" s="61" t="s">
        <v>77</v>
      </c>
      <c r="L55" s="24">
        <v>127</v>
      </c>
      <c r="M55" s="59" t="s">
        <v>67</v>
      </c>
      <c r="N55" s="20"/>
    </row>
    <row r="56" spans="1:14" ht="15" x14ac:dyDescent="0.25">
      <c r="A56" s="55"/>
      <c r="B56" s="56">
        <f t="shared" si="0"/>
        <v>8</v>
      </c>
      <c r="C56" s="10" t="s">
        <v>68</v>
      </c>
      <c r="D56" s="57" t="s">
        <v>61</v>
      </c>
      <c r="E56" s="58" t="s">
        <v>69</v>
      </c>
      <c r="F56" s="11">
        <v>490326868.06999999</v>
      </c>
      <c r="G56" s="11">
        <v>480206598.81</v>
      </c>
      <c r="H56" s="58" t="s">
        <v>78</v>
      </c>
      <c r="I56" s="58" t="s">
        <v>79</v>
      </c>
      <c r="J56" s="58" t="s">
        <v>65</v>
      </c>
      <c r="K56" s="58" t="s">
        <v>80</v>
      </c>
      <c r="L56" s="24">
        <v>225</v>
      </c>
      <c r="M56" s="59" t="s">
        <v>73</v>
      </c>
      <c r="N56" s="60"/>
    </row>
    <row r="57" spans="1:14" ht="25.5" x14ac:dyDescent="0.2">
      <c r="A57" s="55"/>
      <c r="B57" s="56">
        <f t="shared" si="0"/>
        <v>9</v>
      </c>
      <c r="C57" s="10" t="s">
        <v>46</v>
      </c>
      <c r="D57" s="57" t="s">
        <v>61</v>
      </c>
      <c r="E57" s="58" t="s">
        <v>81</v>
      </c>
      <c r="F57" s="11">
        <v>949001040.55999994</v>
      </c>
      <c r="G57" s="11">
        <v>878812577.59000003</v>
      </c>
      <c r="H57" s="58" t="s">
        <v>82</v>
      </c>
      <c r="I57" s="58" t="s">
        <v>83</v>
      </c>
      <c r="J57" s="58" t="s">
        <v>65</v>
      </c>
      <c r="K57" s="61" t="s">
        <v>77</v>
      </c>
      <c r="L57" s="24">
        <v>129</v>
      </c>
      <c r="M57" s="59" t="s">
        <v>67</v>
      </c>
      <c r="N57" s="20"/>
    </row>
    <row r="58" spans="1:14" ht="15" x14ac:dyDescent="0.25">
      <c r="A58" s="55"/>
      <c r="B58" s="56">
        <f t="shared" si="0"/>
        <v>10</v>
      </c>
      <c r="C58" s="10" t="s">
        <v>84</v>
      </c>
      <c r="D58" s="57" t="s">
        <v>61</v>
      </c>
      <c r="E58" s="58" t="s">
        <v>85</v>
      </c>
      <c r="F58" s="11">
        <v>100000000</v>
      </c>
      <c r="G58" s="11">
        <v>44444444.97444462</v>
      </c>
      <c r="H58" s="58" t="s">
        <v>86</v>
      </c>
      <c r="I58" s="58" t="s">
        <v>87</v>
      </c>
      <c r="J58" s="58">
        <v>23141</v>
      </c>
      <c r="K58" s="58" t="s">
        <v>88</v>
      </c>
      <c r="L58" s="24">
        <v>120</v>
      </c>
      <c r="M58" s="59" t="s">
        <v>89</v>
      </c>
      <c r="N58" s="62"/>
    </row>
    <row r="59" spans="1:14" ht="25.5" x14ac:dyDescent="0.25">
      <c r="A59" s="55"/>
      <c r="B59" s="56">
        <f t="shared" si="0"/>
        <v>11</v>
      </c>
      <c r="C59" s="10" t="s">
        <v>90</v>
      </c>
      <c r="D59" s="57" t="s">
        <v>61</v>
      </c>
      <c r="E59" s="58" t="s">
        <v>91</v>
      </c>
      <c r="F59" s="11">
        <v>500000000</v>
      </c>
      <c r="G59" s="11">
        <v>477019887.01999998</v>
      </c>
      <c r="H59" s="58" t="s">
        <v>92</v>
      </c>
      <c r="I59" s="58" t="s">
        <v>93</v>
      </c>
      <c r="J59" s="58">
        <v>23531</v>
      </c>
      <c r="K59" s="61" t="s">
        <v>94</v>
      </c>
      <c r="L59" s="24">
        <v>240</v>
      </c>
      <c r="M59" s="59" t="s">
        <v>67</v>
      </c>
      <c r="N59" s="60"/>
    </row>
    <row r="60" spans="1:14" ht="25.5" x14ac:dyDescent="0.2">
      <c r="A60" s="55"/>
      <c r="B60" s="56">
        <f t="shared" si="0"/>
        <v>12</v>
      </c>
      <c r="C60" s="10" t="s">
        <v>46</v>
      </c>
      <c r="D60" s="57" t="s">
        <v>61</v>
      </c>
      <c r="E60" s="58" t="s">
        <v>95</v>
      </c>
      <c r="F60" s="11">
        <v>1400000000</v>
      </c>
      <c r="G60" s="9">
        <v>1374412136.6499999</v>
      </c>
      <c r="H60" s="58" t="s">
        <v>96</v>
      </c>
      <c r="I60" s="58" t="s">
        <v>97</v>
      </c>
      <c r="J60" s="58">
        <v>24391</v>
      </c>
      <c r="K60" s="61" t="s">
        <v>98</v>
      </c>
      <c r="L60" s="24">
        <v>240</v>
      </c>
      <c r="M60" s="59" t="s">
        <v>67</v>
      </c>
      <c r="N60" s="20"/>
    </row>
    <row r="61" spans="1:14" ht="25.5" x14ac:dyDescent="0.25">
      <c r="A61" s="55"/>
      <c r="B61" s="56">
        <f t="shared" si="0"/>
        <v>13</v>
      </c>
      <c r="C61" s="10" t="s">
        <v>46</v>
      </c>
      <c r="D61" s="57" t="s">
        <v>61</v>
      </c>
      <c r="E61" s="58" t="s">
        <v>99</v>
      </c>
      <c r="F61" s="11">
        <v>610000000</v>
      </c>
      <c r="G61" s="11">
        <v>610000000</v>
      </c>
      <c r="H61" s="58" t="s">
        <v>100</v>
      </c>
      <c r="I61" s="58" t="s">
        <v>101</v>
      </c>
      <c r="J61" s="58">
        <v>25528</v>
      </c>
      <c r="K61" s="61" t="s">
        <v>102</v>
      </c>
      <c r="L61" s="24">
        <v>240</v>
      </c>
      <c r="M61" s="59" t="s">
        <v>67</v>
      </c>
      <c r="N61" s="60"/>
    </row>
    <row r="62" spans="1:14" ht="15" x14ac:dyDescent="0.25">
      <c r="A62" s="55"/>
      <c r="B62" s="56">
        <f t="shared" si="0"/>
        <v>14</v>
      </c>
      <c r="C62" s="10" t="s">
        <v>53</v>
      </c>
      <c r="D62" s="57" t="s">
        <v>61</v>
      </c>
      <c r="E62" s="58" t="s">
        <v>103</v>
      </c>
      <c r="F62" s="11">
        <v>1355000000</v>
      </c>
      <c r="G62" s="11">
        <v>1329102804.584147</v>
      </c>
      <c r="H62" s="58" t="s">
        <v>104</v>
      </c>
      <c r="I62" s="58" t="s">
        <v>105</v>
      </c>
      <c r="J62" s="58">
        <v>25528</v>
      </c>
      <c r="K62" s="58" t="s">
        <v>106</v>
      </c>
      <c r="L62" s="24">
        <v>240</v>
      </c>
      <c r="M62" s="59" t="s">
        <v>107</v>
      </c>
      <c r="N62" s="60"/>
    </row>
    <row r="63" spans="1:14" ht="15" x14ac:dyDescent="0.25">
      <c r="A63" s="55"/>
      <c r="B63" s="56">
        <f t="shared" si="0"/>
        <v>15</v>
      </c>
      <c r="C63" s="10" t="s">
        <v>108</v>
      </c>
      <c r="D63" s="57" t="s">
        <v>61</v>
      </c>
      <c r="E63" s="58" t="s">
        <v>109</v>
      </c>
      <c r="F63" s="11">
        <v>535000000</v>
      </c>
      <c r="G63" s="11">
        <v>535000000</v>
      </c>
      <c r="H63" s="58" t="s">
        <v>110</v>
      </c>
      <c r="I63" s="58" t="s">
        <v>111</v>
      </c>
      <c r="J63" s="58">
        <v>25528</v>
      </c>
      <c r="K63" s="58" t="s">
        <v>80</v>
      </c>
      <c r="L63" s="24">
        <v>240</v>
      </c>
      <c r="M63" s="63" t="s">
        <v>112</v>
      </c>
      <c r="N63" s="60"/>
    </row>
    <row r="64" spans="1:14" ht="15" x14ac:dyDescent="0.25">
      <c r="A64" s="55"/>
      <c r="B64" s="56">
        <f t="shared" si="0"/>
        <v>16</v>
      </c>
      <c r="C64" s="10" t="s">
        <v>68</v>
      </c>
      <c r="D64" s="57" t="s">
        <v>61</v>
      </c>
      <c r="E64" s="58" t="s">
        <v>109</v>
      </c>
      <c r="F64" s="11">
        <v>735000000</v>
      </c>
      <c r="G64" s="11">
        <v>735000000</v>
      </c>
      <c r="H64" s="58" t="s">
        <v>113</v>
      </c>
      <c r="I64" s="58" t="s">
        <v>114</v>
      </c>
      <c r="J64" s="58">
        <v>25528</v>
      </c>
      <c r="K64" s="58" t="s">
        <v>115</v>
      </c>
      <c r="L64" s="24">
        <v>240</v>
      </c>
      <c r="M64" s="63" t="s">
        <v>112</v>
      </c>
      <c r="N64" s="60"/>
    </row>
    <row r="65" spans="2:14" ht="15.75" x14ac:dyDescent="0.2">
      <c r="B65" s="64" t="s">
        <v>116</v>
      </c>
      <c r="C65" s="65"/>
      <c r="D65" s="66"/>
      <c r="E65" s="66"/>
      <c r="F65" s="67">
        <f>SUM(F49:F64)</f>
        <v>11349792539.389999</v>
      </c>
      <c r="G65" s="67">
        <f>SUM(G49:G64)</f>
        <v>10489223968.601736</v>
      </c>
      <c r="H65" s="68"/>
      <c r="I65" s="68"/>
      <c r="J65" s="68"/>
      <c r="K65" s="68"/>
      <c r="L65" s="68"/>
      <c r="M65" s="68"/>
      <c r="N65" s="1"/>
    </row>
    <row r="66" spans="2:14" x14ac:dyDescent="0.2">
      <c r="B66" s="69"/>
      <c r="C66" s="70"/>
      <c r="D66" s="70"/>
      <c r="E66" s="70"/>
      <c r="F66" s="71"/>
      <c r="G66" s="70"/>
      <c r="H66" s="70"/>
      <c r="I66" s="70"/>
      <c r="J66" s="70"/>
      <c r="K66" s="72"/>
      <c r="L66" s="72"/>
      <c r="M66" s="72"/>
    </row>
    <row r="67" spans="2:14" ht="18" x14ac:dyDescent="0.2">
      <c r="B67" s="52" t="s">
        <v>117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2:14" ht="16.5" x14ac:dyDescent="0.2">
      <c r="B68" s="73"/>
      <c r="C68" s="23"/>
      <c r="D68" s="54"/>
      <c r="E68" s="70"/>
      <c r="F68" s="71"/>
      <c r="G68" s="70"/>
      <c r="H68" s="70"/>
      <c r="I68" s="70"/>
      <c r="J68" s="70"/>
      <c r="K68" s="72"/>
      <c r="L68" s="72"/>
      <c r="M68" s="72"/>
    </row>
    <row r="69" spans="2:14" x14ac:dyDescent="0.2">
      <c r="B69" s="56">
        <v>1</v>
      </c>
      <c r="C69" s="10" t="s">
        <v>118</v>
      </c>
      <c r="D69" s="57" t="s">
        <v>119</v>
      </c>
      <c r="E69" s="58" t="s">
        <v>120</v>
      </c>
      <c r="F69" s="74">
        <v>389179937</v>
      </c>
      <c r="G69" s="74">
        <v>286882152.19999999</v>
      </c>
      <c r="H69" s="58" t="s">
        <v>121</v>
      </c>
      <c r="I69" s="58" t="s">
        <v>122</v>
      </c>
      <c r="J69" s="58">
        <v>21849</v>
      </c>
      <c r="K69" s="58" t="s">
        <v>44</v>
      </c>
      <c r="L69" s="24">
        <v>240</v>
      </c>
      <c r="M69" s="58" t="s">
        <v>123</v>
      </c>
    </row>
    <row r="70" spans="2:14" x14ac:dyDescent="0.2">
      <c r="B70" s="56">
        <f>B69+1</f>
        <v>2</v>
      </c>
      <c r="C70" s="10" t="s">
        <v>118</v>
      </c>
      <c r="D70" s="57" t="s">
        <v>124</v>
      </c>
      <c r="E70" s="58" t="s">
        <v>125</v>
      </c>
      <c r="F70" s="74">
        <v>500000000</v>
      </c>
      <c r="G70" s="74">
        <v>253100589.75</v>
      </c>
      <c r="H70" s="58" t="s">
        <v>126</v>
      </c>
      <c r="I70" s="58" t="s">
        <v>127</v>
      </c>
      <c r="J70" s="58" t="s">
        <v>128</v>
      </c>
      <c r="K70" s="58" t="s">
        <v>129</v>
      </c>
      <c r="L70" s="24">
        <v>281</v>
      </c>
      <c r="M70" s="59" t="s">
        <v>130</v>
      </c>
    </row>
    <row r="71" spans="2:14" ht="102" x14ac:dyDescent="0.2">
      <c r="B71" s="56">
        <f t="shared" ref="B71:B76" si="1">B70+1</f>
        <v>3</v>
      </c>
      <c r="C71" s="10" t="s">
        <v>118</v>
      </c>
      <c r="D71" s="57" t="s">
        <v>131</v>
      </c>
      <c r="E71" s="58" t="s">
        <v>132</v>
      </c>
      <c r="F71" s="74">
        <v>1750000000</v>
      </c>
      <c r="G71" s="74">
        <v>1041290207.2906907</v>
      </c>
      <c r="H71" s="58" t="s">
        <v>133</v>
      </c>
      <c r="I71" s="58" t="s">
        <v>134</v>
      </c>
      <c r="J71" s="58" t="s">
        <v>135</v>
      </c>
      <c r="K71" s="61" t="s">
        <v>136</v>
      </c>
      <c r="L71" s="24">
        <v>256</v>
      </c>
      <c r="M71" s="59" t="s">
        <v>137</v>
      </c>
    </row>
    <row r="72" spans="2:14" ht="140.25" x14ac:dyDescent="0.2">
      <c r="B72" s="56">
        <f t="shared" si="1"/>
        <v>4</v>
      </c>
      <c r="C72" s="10" t="s">
        <v>138</v>
      </c>
      <c r="D72" s="57" t="s">
        <v>139</v>
      </c>
      <c r="E72" s="58" t="s">
        <v>140</v>
      </c>
      <c r="F72" s="74">
        <v>1920000000</v>
      </c>
      <c r="G72" s="74">
        <v>1368998973.6099999</v>
      </c>
      <c r="H72" s="58" t="s">
        <v>141</v>
      </c>
      <c r="I72" s="58" t="s">
        <v>142</v>
      </c>
      <c r="J72" s="58" t="s">
        <v>135</v>
      </c>
      <c r="K72" s="61" t="s">
        <v>143</v>
      </c>
      <c r="L72" s="24">
        <v>242</v>
      </c>
      <c r="M72" s="59" t="s">
        <v>137</v>
      </c>
    </row>
    <row r="73" spans="2:14" x14ac:dyDescent="0.2">
      <c r="B73" s="56">
        <f t="shared" si="1"/>
        <v>5</v>
      </c>
      <c r="C73" s="10" t="s">
        <v>118</v>
      </c>
      <c r="D73" s="57" t="s">
        <v>61</v>
      </c>
      <c r="E73" s="58" t="s">
        <v>144</v>
      </c>
      <c r="F73" s="74">
        <v>1444885373.0799999</v>
      </c>
      <c r="G73" s="74">
        <v>1390424514.74</v>
      </c>
      <c r="H73" s="58" t="s">
        <v>145</v>
      </c>
      <c r="I73" s="58" t="s">
        <v>146</v>
      </c>
      <c r="J73" s="58">
        <v>24391</v>
      </c>
      <c r="K73" s="58" t="s">
        <v>147</v>
      </c>
      <c r="L73" s="24">
        <v>225</v>
      </c>
      <c r="M73" s="59" t="s">
        <v>148</v>
      </c>
    </row>
    <row r="74" spans="2:14" x14ac:dyDescent="0.2">
      <c r="B74" s="56">
        <f t="shared" si="1"/>
        <v>6</v>
      </c>
      <c r="C74" s="10" t="s">
        <v>118</v>
      </c>
      <c r="D74" s="57" t="s">
        <v>61</v>
      </c>
      <c r="E74" s="58" t="s">
        <v>149</v>
      </c>
      <c r="F74" s="74">
        <v>1928217853.28</v>
      </c>
      <c r="G74" s="74">
        <v>1897362932.5</v>
      </c>
      <c r="H74" s="58" t="s">
        <v>150</v>
      </c>
      <c r="I74" s="58" t="s">
        <v>151</v>
      </c>
      <c r="J74" s="58">
        <v>25528</v>
      </c>
      <c r="K74" s="58" t="s">
        <v>152</v>
      </c>
      <c r="L74" s="24">
        <v>240</v>
      </c>
      <c r="M74" s="59" t="s">
        <v>107</v>
      </c>
    </row>
    <row r="75" spans="2:14" x14ac:dyDescent="0.2">
      <c r="B75" s="56">
        <f t="shared" si="1"/>
        <v>7</v>
      </c>
      <c r="C75" s="10" t="s">
        <v>118</v>
      </c>
      <c r="D75" s="57" t="s">
        <v>153</v>
      </c>
      <c r="E75" s="58" t="s">
        <v>154</v>
      </c>
      <c r="F75" s="74">
        <v>1000000000</v>
      </c>
      <c r="G75" s="74">
        <v>900000000</v>
      </c>
      <c r="H75" s="58" t="s">
        <v>155</v>
      </c>
      <c r="I75" s="58" t="s">
        <v>156</v>
      </c>
      <c r="J75" s="58">
        <v>25528</v>
      </c>
      <c r="K75" s="58" t="s">
        <v>157</v>
      </c>
      <c r="L75" s="24">
        <v>240</v>
      </c>
      <c r="M75" s="59" t="s">
        <v>158</v>
      </c>
    </row>
    <row r="76" spans="2:14" x14ac:dyDescent="0.2">
      <c r="B76" s="75">
        <f t="shared" si="1"/>
        <v>8</v>
      </c>
      <c r="C76" s="76" t="s">
        <v>118</v>
      </c>
      <c r="D76" s="77" t="s">
        <v>159</v>
      </c>
      <c r="E76" s="78" t="s">
        <v>160</v>
      </c>
      <c r="F76" s="79">
        <v>420000000</v>
      </c>
      <c r="G76" s="79">
        <v>110000000</v>
      </c>
      <c r="H76" s="78" t="s">
        <v>161</v>
      </c>
      <c r="I76" s="78" t="s">
        <v>162</v>
      </c>
      <c r="J76" s="78">
        <v>25528</v>
      </c>
      <c r="K76" s="78" t="s">
        <v>163</v>
      </c>
      <c r="L76" s="80" t="s">
        <v>164</v>
      </c>
      <c r="M76" s="81" t="s">
        <v>165</v>
      </c>
    </row>
    <row r="77" spans="2:14" x14ac:dyDescent="0.2">
      <c r="B77" s="75"/>
      <c r="C77" s="76"/>
      <c r="D77" s="77"/>
      <c r="E77" s="78"/>
      <c r="F77" s="79"/>
      <c r="G77" s="79"/>
      <c r="H77" s="78"/>
      <c r="I77" s="78"/>
      <c r="J77" s="78"/>
      <c r="K77" s="78"/>
      <c r="L77" s="80"/>
      <c r="M77" s="81"/>
    </row>
    <row r="78" spans="2:14" ht="15.75" x14ac:dyDescent="0.2">
      <c r="B78" s="64" t="s">
        <v>116</v>
      </c>
      <c r="C78" s="65"/>
      <c r="D78" s="66"/>
      <c r="E78" s="66"/>
      <c r="F78" s="67">
        <f>SUM(F69:F77)</f>
        <v>9352283163.3600006</v>
      </c>
      <c r="G78" s="67">
        <f>SUM(G69:G77)</f>
        <v>7248059370.0906906</v>
      </c>
      <c r="H78" s="68"/>
      <c r="I78" s="68"/>
      <c r="J78" s="68"/>
      <c r="K78" s="68"/>
      <c r="L78" s="68"/>
      <c r="M78" s="68"/>
    </row>
    <row r="79" spans="2:14" x14ac:dyDescent="0.2">
      <c r="B79" s="69"/>
      <c r="C79" s="82"/>
      <c r="D79" s="82"/>
      <c r="E79" s="82"/>
      <c r="F79" s="71"/>
      <c r="G79" s="71"/>
      <c r="H79" s="71"/>
      <c r="I79" s="82"/>
      <c r="J79" s="82"/>
      <c r="K79" s="82"/>
      <c r="L79" s="82"/>
      <c r="M79" s="82"/>
    </row>
    <row r="80" spans="2:14" ht="18" x14ac:dyDescent="0.2">
      <c r="B80" s="83" t="s">
        <v>166</v>
      </c>
      <c r="C80" s="84"/>
      <c r="D80" s="85"/>
      <c r="E80" s="85"/>
      <c r="F80" s="86">
        <f>+F78+F65</f>
        <v>20702075702.75</v>
      </c>
      <c r="G80" s="86">
        <f>+G78+G65</f>
        <v>17737283338.692429</v>
      </c>
      <c r="H80" s="87"/>
      <c r="I80" s="85"/>
      <c r="J80" s="85"/>
      <c r="K80" s="85"/>
      <c r="L80" s="85"/>
      <c r="M80" s="85"/>
    </row>
    <row r="81" spans="2:13" ht="18" x14ac:dyDescent="0.2">
      <c r="B81" s="88"/>
      <c r="C81" s="89"/>
      <c r="D81" s="90"/>
      <c r="E81" s="90"/>
      <c r="F81" s="91"/>
      <c r="G81" s="91"/>
      <c r="H81" s="92"/>
      <c r="I81" s="90"/>
      <c r="J81" s="90"/>
      <c r="K81" s="90"/>
      <c r="L81" s="90"/>
      <c r="M81" s="90"/>
    </row>
    <row r="82" spans="2:13" x14ac:dyDescent="0.2">
      <c r="B82" s="93" t="s">
        <v>167</v>
      </c>
      <c r="C82" s="23"/>
      <c r="D82" s="94"/>
      <c r="E82" s="23"/>
      <c r="F82" s="95"/>
      <c r="G82" s="96"/>
      <c r="H82" s="94"/>
      <c r="I82" s="23"/>
      <c r="J82" s="23"/>
      <c r="K82" s="23"/>
      <c r="L82" s="94"/>
      <c r="M82" s="97"/>
    </row>
    <row r="83" spans="2:13" x14ac:dyDescent="0.2">
      <c r="B83" s="57" t="s">
        <v>168</v>
      </c>
      <c r="C83" s="98"/>
      <c r="D83" s="94"/>
      <c r="E83" s="98"/>
      <c r="F83" s="95"/>
      <c r="G83" s="99"/>
      <c r="H83" s="94"/>
      <c r="I83" s="23"/>
      <c r="J83" s="94"/>
      <c r="K83" s="23"/>
      <c r="L83" s="94"/>
      <c r="M83" s="97"/>
    </row>
    <row r="84" spans="2:13" x14ac:dyDescent="0.2">
      <c r="B84" s="69"/>
      <c r="C84" s="98"/>
      <c r="D84" s="94"/>
      <c r="E84" s="98"/>
      <c r="F84" s="23"/>
      <c r="G84" s="94"/>
      <c r="H84" s="94"/>
      <c r="I84" s="23"/>
      <c r="J84" s="94"/>
      <c r="K84" s="23"/>
      <c r="L84" s="94"/>
      <c r="M84" s="97"/>
    </row>
    <row r="85" spans="2:13" ht="18" x14ac:dyDescent="0.2">
      <c r="B85" s="52" t="s">
        <v>169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2:13" ht="18" x14ac:dyDescent="0.2"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 s="55" customFormat="1" ht="76.5" x14ac:dyDescent="0.2">
      <c r="B87" s="56">
        <v>9</v>
      </c>
      <c r="C87" s="10" t="s">
        <v>118</v>
      </c>
      <c r="D87" s="57" t="s">
        <v>61</v>
      </c>
      <c r="E87" s="58" t="s">
        <v>170</v>
      </c>
      <c r="F87" s="74">
        <v>1000000000</v>
      </c>
      <c r="G87" s="74">
        <v>995600150</v>
      </c>
      <c r="H87" s="58" t="s">
        <v>171</v>
      </c>
      <c r="I87" s="58" t="s">
        <v>172</v>
      </c>
      <c r="J87" s="58">
        <v>23962</v>
      </c>
      <c r="K87" s="102" t="s">
        <v>173</v>
      </c>
      <c r="L87" s="24">
        <v>240</v>
      </c>
      <c r="M87" s="59" t="s">
        <v>174</v>
      </c>
    </row>
    <row r="88" spans="2:13" s="55" customFormat="1" ht="12.75" x14ac:dyDescent="0.2">
      <c r="B88" s="56">
        <f>B87+1</f>
        <v>10</v>
      </c>
      <c r="C88" s="10" t="s">
        <v>118</v>
      </c>
      <c r="D88" s="57" t="s">
        <v>61</v>
      </c>
      <c r="E88" s="58" t="s">
        <v>175</v>
      </c>
      <c r="F88" s="74">
        <v>300000000</v>
      </c>
      <c r="G88" s="74">
        <v>300000000</v>
      </c>
      <c r="H88" s="58" t="s">
        <v>176</v>
      </c>
      <c r="I88" s="58" t="s">
        <v>177</v>
      </c>
      <c r="J88" s="58">
        <v>23962</v>
      </c>
      <c r="K88" s="58" t="s">
        <v>178</v>
      </c>
      <c r="L88" s="24">
        <v>240</v>
      </c>
      <c r="M88" s="59" t="s">
        <v>174</v>
      </c>
    </row>
    <row r="89" spans="2:13" s="55" customFormat="1" ht="178.5" x14ac:dyDescent="0.2">
      <c r="B89" s="56">
        <f t="shared" ref="B89:B93" si="2">B88+1</f>
        <v>11</v>
      </c>
      <c r="C89" s="10" t="s">
        <v>118</v>
      </c>
      <c r="D89" s="57" t="s">
        <v>179</v>
      </c>
      <c r="E89" s="58" t="s">
        <v>180</v>
      </c>
      <c r="F89" s="74">
        <v>299888355</v>
      </c>
      <c r="G89" s="74">
        <v>299888355</v>
      </c>
      <c r="H89" s="58" t="s">
        <v>181</v>
      </c>
      <c r="I89" s="58" t="s">
        <v>182</v>
      </c>
      <c r="J89" s="58" t="s">
        <v>183</v>
      </c>
      <c r="K89" s="61" t="s">
        <v>184</v>
      </c>
      <c r="L89" s="24">
        <v>240</v>
      </c>
      <c r="M89" s="59" t="s">
        <v>185</v>
      </c>
    </row>
    <row r="90" spans="2:13" s="55" customFormat="1" ht="63.75" x14ac:dyDescent="0.2">
      <c r="B90" s="56">
        <f t="shared" si="2"/>
        <v>12</v>
      </c>
      <c r="C90" s="10" t="s">
        <v>118</v>
      </c>
      <c r="D90" s="57" t="s">
        <v>186</v>
      </c>
      <c r="E90" s="58" t="s">
        <v>187</v>
      </c>
      <c r="F90" s="74">
        <v>223786059</v>
      </c>
      <c r="G90" s="74">
        <v>211994864</v>
      </c>
      <c r="H90" s="58" t="s">
        <v>188</v>
      </c>
      <c r="I90" s="58" t="s">
        <v>189</v>
      </c>
      <c r="J90" s="58" t="s">
        <v>190</v>
      </c>
      <c r="K90" s="61" t="s">
        <v>191</v>
      </c>
      <c r="L90" s="24">
        <v>240</v>
      </c>
      <c r="M90" s="59" t="s">
        <v>192</v>
      </c>
    </row>
    <row r="91" spans="2:13" s="55" customFormat="1" ht="38.25" x14ac:dyDescent="0.2">
      <c r="B91" s="56">
        <f t="shared" si="2"/>
        <v>13</v>
      </c>
      <c r="C91" s="10" t="s">
        <v>118</v>
      </c>
      <c r="D91" s="57" t="s">
        <v>193</v>
      </c>
      <c r="E91" s="58" t="s">
        <v>194</v>
      </c>
      <c r="F91" s="74">
        <v>500379494</v>
      </c>
      <c r="G91" s="74">
        <v>500379494</v>
      </c>
      <c r="H91" s="58" t="s">
        <v>195</v>
      </c>
      <c r="I91" s="58" t="s">
        <v>196</v>
      </c>
      <c r="J91" s="58" t="s">
        <v>197</v>
      </c>
      <c r="K91" s="61" t="s">
        <v>198</v>
      </c>
      <c r="L91" s="24">
        <v>240</v>
      </c>
      <c r="M91" s="59" t="s">
        <v>199</v>
      </c>
    </row>
    <row r="92" spans="2:13" s="55" customFormat="1" ht="12.75" x14ac:dyDescent="0.2">
      <c r="B92" s="56">
        <f t="shared" si="2"/>
        <v>14</v>
      </c>
      <c r="C92" s="10" t="s">
        <v>118</v>
      </c>
      <c r="D92" s="57" t="s">
        <v>193</v>
      </c>
      <c r="E92" s="58" t="s">
        <v>200</v>
      </c>
      <c r="F92" s="74">
        <v>86788886</v>
      </c>
      <c r="G92" s="74">
        <v>85471486</v>
      </c>
      <c r="H92" s="58" t="s">
        <v>201</v>
      </c>
      <c r="I92" s="58" t="s">
        <v>202</v>
      </c>
      <c r="J92" s="58" t="s">
        <v>197</v>
      </c>
      <c r="K92" s="61" t="s">
        <v>203</v>
      </c>
      <c r="L92" s="24">
        <v>240</v>
      </c>
      <c r="M92" s="59" t="s">
        <v>148</v>
      </c>
    </row>
    <row r="93" spans="2:13" x14ac:dyDescent="0.2">
      <c r="B93" s="56">
        <f t="shared" si="2"/>
        <v>15</v>
      </c>
      <c r="C93" s="10" t="s">
        <v>118</v>
      </c>
      <c r="D93" s="57" t="s">
        <v>193</v>
      </c>
      <c r="E93" s="58" t="s">
        <v>204</v>
      </c>
      <c r="F93" s="74">
        <v>56998668</v>
      </c>
      <c r="G93" s="74">
        <v>56000000</v>
      </c>
      <c r="H93" s="58" t="s">
        <v>205</v>
      </c>
      <c r="I93" s="58" t="s">
        <v>206</v>
      </c>
      <c r="J93" s="58" t="s">
        <v>197</v>
      </c>
      <c r="K93" s="61" t="s">
        <v>207</v>
      </c>
      <c r="L93" s="24">
        <v>240</v>
      </c>
      <c r="M93" s="59" t="s">
        <v>208</v>
      </c>
    </row>
    <row r="94" spans="2:13" ht="15" x14ac:dyDescent="0.2">
      <c r="B94" s="103"/>
      <c r="C94" s="27"/>
      <c r="D94" s="27"/>
      <c r="E94" s="27"/>
      <c r="F94" s="27"/>
      <c r="G94" s="104"/>
      <c r="H94" s="27"/>
      <c r="I94" s="27"/>
      <c r="J94" s="27"/>
      <c r="K94" s="27"/>
      <c r="L94" s="27"/>
      <c r="M94" s="27"/>
    </row>
    <row r="95" spans="2:13" ht="15.75" x14ac:dyDescent="0.2">
      <c r="B95" s="64" t="s">
        <v>209</v>
      </c>
      <c r="C95" s="65"/>
      <c r="D95" s="105"/>
      <c r="E95" s="66"/>
      <c r="F95" s="105">
        <f>SUM(F87:F93)</f>
        <v>2467841462</v>
      </c>
      <c r="G95" s="105">
        <f>SUM(G87:G93)</f>
        <v>2449334349</v>
      </c>
      <c r="H95" s="68"/>
      <c r="I95" s="68"/>
      <c r="J95" s="68"/>
      <c r="K95" s="68"/>
      <c r="L95" s="68"/>
      <c r="M95" s="68"/>
    </row>
    <row r="96" spans="2:13" x14ac:dyDescent="0.2">
      <c r="B96" s="69"/>
      <c r="C96" s="98"/>
      <c r="D96" s="94"/>
      <c r="E96" s="98"/>
      <c r="F96" s="23"/>
      <c r="G96" s="98"/>
      <c r="H96" s="94"/>
      <c r="I96" s="23"/>
      <c r="J96" s="94"/>
      <c r="K96" s="23"/>
      <c r="L96" s="94"/>
      <c r="M96" s="97"/>
    </row>
    <row r="97" spans="2:13" ht="23.25" x14ac:dyDescent="0.2">
      <c r="B97" s="46" t="s">
        <v>14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</row>
    <row r="98" spans="2:13" x14ac:dyDescent="0.2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2:13" x14ac:dyDescent="0.2">
      <c r="B99" s="49" t="s">
        <v>210</v>
      </c>
      <c r="C99" s="49"/>
      <c r="D99" s="50" t="s">
        <v>26</v>
      </c>
      <c r="E99" s="50" t="s">
        <v>28</v>
      </c>
      <c r="F99" s="50" t="s">
        <v>29</v>
      </c>
      <c r="G99" s="51" t="s">
        <v>30</v>
      </c>
      <c r="H99" s="50" t="s">
        <v>31</v>
      </c>
      <c r="I99" s="50" t="s">
        <v>32</v>
      </c>
      <c r="J99" s="50" t="s">
        <v>33</v>
      </c>
      <c r="K99" s="50" t="s">
        <v>34</v>
      </c>
      <c r="L99" s="50" t="s">
        <v>35</v>
      </c>
      <c r="M99" s="50" t="s">
        <v>211</v>
      </c>
    </row>
    <row r="100" spans="2:13" x14ac:dyDescent="0.2">
      <c r="B100" s="49"/>
      <c r="C100" s="49"/>
      <c r="D100" s="50"/>
      <c r="E100" s="50"/>
      <c r="F100" s="50"/>
      <c r="G100" s="51" t="s">
        <v>212</v>
      </c>
      <c r="H100" s="50"/>
      <c r="I100" s="50"/>
      <c r="J100" s="50"/>
      <c r="K100" s="50"/>
      <c r="L100" s="50"/>
      <c r="M100" s="50"/>
    </row>
    <row r="101" spans="2:13" x14ac:dyDescent="0.2">
      <c r="B101" s="69"/>
      <c r="C101" s="106"/>
      <c r="D101" s="106"/>
      <c r="E101" s="106"/>
      <c r="F101" s="106"/>
      <c r="G101" s="107"/>
      <c r="H101" s="106"/>
      <c r="I101" s="106"/>
      <c r="J101" s="106"/>
      <c r="K101" s="106"/>
      <c r="L101" s="106"/>
      <c r="M101" s="106"/>
    </row>
    <row r="102" spans="2:13" ht="18" x14ac:dyDescent="0.2">
      <c r="B102" s="52" t="s">
        <v>213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2:13" ht="16.5" x14ac:dyDescent="0.2">
      <c r="B103" s="73"/>
      <c r="C103" s="23"/>
      <c r="D103" s="54"/>
      <c r="E103" s="54"/>
      <c r="F103" s="10"/>
      <c r="G103" s="10"/>
      <c r="H103" s="10"/>
      <c r="I103" s="10"/>
      <c r="J103" s="10"/>
      <c r="K103" s="10"/>
      <c r="L103" s="10"/>
      <c r="M103" s="10"/>
    </row>
    <row r="104" spans="2:13" s="55" customFormat="1" ht="12.75" x14ac:dyDescent="0.2">
      <c r="B104" s="56">
        <v>1</v>
      </c>
      <c r="C104" s="57" t="s">
        <v>214</v>
      </c>
      <c r="D104" s="10" t="s">
        <v>90</v>
      </c>
      <c r="E104" s="58" t="s">
        <v>215</v>
      </c>
      <c r="F104" s="74">
        <v>1047178823.7285727</v>
      </c>
      <c r="G104" s="74">
        <v>1047178823.7285727</v>
      </c>
      <c r="H104" s="58" t="s">
        <v>216</v>
      </c>
      <c r="I104" s="58" t="s">
        <v>217</v>
      </c>
      <c r="J104" s="58" t="s">
        <v>218</v>
      </c>
      <c r="K104" s="108" t="s">
        <v>219</v>
      </c>
      <c r="L104" s="24">
        <v>240</v>
      </c>
      <c r="M104" s="59" t="s">
        <v>158</v>
      </c>
    </row>
    <row r="105" spans="2:13" s="55" customFormat="1" ht="12.75" x14ac:dyDescent="0.2">
      <c r="B105" s="56">
        <f>B104+1</f>
        <v>2</v>
      </c>
      <c r="C105" s="57" t="s">
        <v>220</v>
      </c>
      <c r="D105" s="10" t="s">
        <v>221</v>
      </c>
      <c r="E105" s="58" t="s">
        <v>222</v>
      </c>
      <c r="F105" s="74">
        <v>160000000</v>
      </c>
      <c r="G105" s="74">
        <v>58520000</v>
      </c>
      <c r="H105" s="58" t="s">
        <v>223</v>
      </c>
      <c r="I105" s="58" t="s">
        <v>224</v>
      </c>
      <c r="J105" s="58">
        <v>21855</v>
      </c>
      <c r="K105" s="108" t="s">
        <v>225</v>
      </c>
      <c r="L105" s="24">
        <v>120</v>
      </c>
      <c r="M105" s="59" t="s">
        <v>226</v>
      </c>
    </row>
    <row r="106" spans="2:13" s="55" customFormat="1" ht="12.75" x14ac:dyDescent="0.2">
      <c r="B106" s="56">
        <f>B105+1</f>
        <v>3</v>
      </c>
      <c r="C106" s="55" t="s">
        <v>214</v>
      </c>
      <c r="D106" s="55" t="s">
        <v>68</v>
      </c>
      <c r="E106" s="58" t="s">
        <v>227</v>
      </c>
      <c r="F106" s="74">
        <v>800000000</v>
      </c>
      <c r="G106" s="74">
        <v>800000000</v>
      </c>
      <c r="H106" s="58" t="s">
        <v>228</v>
      </c>
      <c r="I106" s="58" t="s">
        <v>229</v>
      </c>
      <c r="J106" s="58">
        <v>19985</v>
      </c>
      <c r="K106" s="108" t="s">
        <v>230</v>
      </c>
      <c r="L106" s="24">
        <v>240</v>
      </c>
      <c r="M106" s="59" t="s">
        <v>231</v>
      </c>
    </row>
    <row r="107" spans="2:13" x14ac:dyDescent="0.2">
      <c r="B107" s="109"/>
      <c r="C107" s="110"/>
      <c r="D107" s="111"/>
      <c r="E107" s="112"/>
      <c r="F107" s="113"/>
      <c r="G107" s="114"/>
      <c r="H107" s="112"/>
      <c r="I107" s="112"/>
      <c r="J107" s="112"/>
      <c r="K107" s="115"/>
      <c r="L107" s="116"/>
      <c r="M107" s="117"/>
    </row>
    <row r="108" spans="2:13" s="122" customFormat="1" ht="15.75" x14ac:dyDescent="0.2">
      <c r="B108" s="118" t="s">
        <v>232</v>
      </c>
      <c r="C108" s="119"/>
      <c r="D108" s="120"/>
      <c r="E108" s="120"/>
      <c r="F108" s="121">
        <f>SUM(F104:F106)</f>
        <v>2007178823.7285728</v>
      </c>
      <c r="G108" s="121">
        <f>SUM(G104:G106)</f>
        <v>1905698823.7285728</v>
      </c>
      <c r="H108" s="120"/>
      <c r="I108" s="120"/>
      <c r="J108" s="120"/>
      <c r="K108" s="120"/>
      <c r="L108" s="120"/>
      <c r="M108" s="120"/>
    </row>
    <row r="109" spans="2:13" x14ac:dyDescent="0.2">
      <c r="B109" s="69"/>
      <c r="C109" s="70"/>
      <c r="D109" s="70"/>
      <c r="E109" s="70"/>
      <c r="F109" s="123"/>
      <c r="G109" s="123"/>
      <c r="H109" s="72"/>
      <c r="I109" s="72"/>
      <c r="J109" s="70"/>
      <c r="K109" s="70"/>
      <c r="L109" s="70"/>
      <c r="M109" s="70"/>
    </row>
    <row r="110" spans="2:13" ht="18" x14ac:dyDescent="0.2">
      <c r="B110" s="52" t="s">
        <v>233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2:13" ht="18" x14ac:dyDescent="0.2">
      <c r="B111" s="100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2:13" s="55" customFormat="1" ht="12.75" x14ac:dyDescent="0.2">
      <c r="B112" s="56">
        <v>1</v>
      </c>
      <c r="C112" s="57" t="s">
        <v>214</v>
      </c>
      <c r="D112" s="10" t="s">
        <v>118</v>
      </c>
      <c r="E112" s="58" t="s">
        <v>234</v>
      </c>
      <c r="F112" s="74">
        <v>1200000000</v>
      </c>
      <c r="G112" s="74">
        <v>981429074.49000001</v>
      </c>
      <c r="H112" s="58" t="s">
        <v>235</v>
      </c>
      <c r="I112" s="58" t="s">
        <v>236</v>
      </c>
      <c r="J112" s="58">
        <v>21914</v>
      </c>
      <c r="K112" s="108" t="s">
        <v>237</v>
      </c>
      <c r="L112" s="24">
        <v>276</v>
      </c>
      <c r="M112" s="59" t="s">
        <v>238</v>
      </c>
    </row>
    <row r="113" spans="2:13" s="55" customFormat="1" ht="12.75" x14ac:dyDescent="0.2">
      <c r="B113" s="56">
        <v>2</v>
      </c>
      <c r="C113" s="57" t="s">
        <v>239</v>
      </c>
      <c r="D113" s="10" t="s">
        <v>118</v>
      </c>
      <c r="E113" s="59" t="s">
        <v>240</v>
      </c>
      <c r="F113" s="74">
        <v>30000000</v>
      </c>
      <c r="G113" s="74">
        <v>1544118.3300000019</v>
      </c>
      <c r="H113" s="58" t="s">
        <v>241</v>
      </c>
      <c r="I113" s="58" t="s">
        <v>242</v>
      </c>
      <c r="J113" s="58">
        <v>20512</v>
      </c>
      <c r="K113" s="58" t="s">
        <v>243</v>
      </c>
      <c r="L113" s="24">
        <v>120</v>
      </c>
      <c r="M113" s="59" t="s">
        <v>226</v>
      </c>
    </row>
    <row r="114" spans="2:13" s="55" customFormat="1" ht="12.75" x14ac:dyDescent="0.2">
      <c r="B114" s="56">
        <v>3</v>
      </c>
      <c r="C114" s="57" t="s">
        <v>239</v>
      </c>
      <c r="D114" s="10" t="s">
        <v>118</v>
      </c>
      <c r="E114" s="59" t="s">
        <v>244</v>
      </c>
      <c r="F114" s="74">
        <v>212000000</v>
      </c>
      <c r="G114" s="74">
        <v>14054440.279999994</v>
      </c>
      <c r="H114" s="58" t="s">
        <v>245</v>
      </c>
      <c r="I114" s="58" t="s">
        <v>246</v>
      </c>
      <c r="J114" s="58">
        <v>20565</v>
      </c>
      <c r="K114" s="58" t="s">
        <v>247</v>
      </c>
      <c r="L114" s="24">
        <v>120</v>
      </c>
      <c r="M114" s="59" t="s">
        <v>226</v>
      </c>
    </row>
    <row r="115" spans="2:13" s="55" customFormat="1" ht="12.75" x14ac:dyDescent="0.2">
      <c r="B115" s="56">
        <v>4</v>
      </c>
      <c r="C115" s="57" t="s">
        <v>239</v>
      </c>
      <c r="D115" s="10" t="s">
        <v>118</v>
      </c>
      <c r="E115" s="59" t="s">
        <v>248</v>
      </c>
      <c r="F115" s="74">
        <v>120000000</v>
      </c>
      <c r="G115" s="74">
        <v>26290063.400000002</v>
      </c>
      <c r="H115" s="58" t="s">
        <v>249</v>
      </c>
      <c r="I115" s="58" t="s">
        <v>249</v>
      </c>
      <c r="J115" s="58">
        <v>22569</v>
      </c>
      <c r="K115" s="108" t="s">
        <v>250</v>
      </c>
      <c r="L115" s="24">
        <v>120</v>
      </c>
      <c r="M115" s="58" t="s">
        <v>251</v>
      </c>
    </row>
    <row r="116" spans="2:13" s="55" customFormat="1" ht="12.75" x14ac:dyDescent="0.2">
      <c r="B116" s="56">
        <v>5</v>
      </c>
      <c r="C116" s="57" t="s">
        <v>252</v>
      </c>
      <c r="D116" s="10" t="s">
        <v>118</v>
      </c>
      <c r="E116" s="59" t="s">
        <v>253</v>
      </c>
      <c r="F116" s="74">
        <v>31874254.719999999</v>
      </c>
      <c r="G116" s="74">
        <v>0</v>
      </c>
      <c r="H116" s="58" t="s">
        <v>254</v>
      </c>
      <c r="I116" s="58" t="s">
        <v>255</v>
      </c>
      <c r="J116" s="58" t="s">
        <v>256</v>
      </c>
      <c r="K116" s="108" t="s">
        <v>257</v>
      </c>
      <c r="L116" s="24">
        <v>240</v>
      </c>
      <c r="M116" s="58" t="s">
        <v>258</v>
      </c>
    </row>
    <row r="117" spans="2:13" s="55" customFormat="1" ht="12.75" x14ac:dyDescent="0.2">
      <c r="B117" s="56">
        <v>6</v>
      </c>
      <c r="C117" s="57" t="s">
        <v>252</v>
      </c>
      <c r="D117" s="10" t="s">
        <v>118</v>
      </c>
      <c r="E117" s="59" t="s">
        <v>259</v>
      </c>
      <c r="F117" s="74">
        <v>76020034.079999998</v>
      </c>
      <c r="G117" s="74">
        <v>0</v>
      </c>
      <c r="H117" s="58" t="s">
        <v>260</v>
      </c>
      <c r="I117" s="58" t="s">
        <v>261</v>
      </c>
      <c r="J117" s="58" t="s">
        <v>262</v>
      </c>
      <c r="K117" s="108" t="s">
        <v>263</v>
      </c>
      <c r="L117" s="24">
        <v>240</v>
      </c>
      <c r="M117" s="58" t="s">
        <v>258</v>
      </c>
    </row>
    <row r="118" spans="2:13" x14ac:dyDescent="0.2">
      <c r="B118" s="109"/>
      <c r="C118" s="110"/>
      <c r="D118" s="111"/>
      <c r="E118" s="117"/>
      <c r="F118" s="113"/>
      <c r="G118" s="113"/>
      <c r="H118" s="112"/>
      <c r="I118" s="112"/>
      <c r="J118" s="69"/>
      <c r="K118" s="124"/>
      <c r="L118" s="116"/>
      <c r="M118" s="112"/>
    </row>
    <row r="119" spans="2:13" ht="15.75" x14ac:dyDescent="0.2">
      <c r="B119" s="118" t="s">
        <v>232</v>
      </c>
      <c r="C119" s="120"/>
      <c r="D119" s="125"/>
      <c r="E119" s="126"/>
      <c r="F119" s="121">
        <f>SUM(F112:F117)</f>
        <v>1669894288.8</v>
      </c>
      <c r="G119" s="121">
        <f>SUM(G112:G117)</f>
        <v>1023317696.5</v>
      </c>
      <c r="H119" s="120"/>
      <c r="I119" s="120"/>
      <c r="J119" s="120"/>
      <c r="K119" s="120"/>
      <c r="L119" s="120"/>
      <c r="M119" s="120"/>
    </row>
    <row r="120" spans="2:13" s="122" customFormat="1" ht="15.75" x14ac:dyDescent="0.2">
      <c r="B120" s="127"/>
      <c r="C120" s="128"/>
      <c r="D120" s="27"/>
      <c r="E120" s="27"/>
      <c r="F120" s="129"/>
      <c r="G120" s="129"/>
      <c r="H120" s="103"/>
      <c r="I120" s="103"/>
      <c r="J120" s="103"/>
      <c r="K120" s="103"/>
      <c r="L120" s="103"/>
      <c r="M120" s="103"/>
    </row>
    <row r="121" spans="2:13" s="122" customFormat="1" ht="15.75" x14ac:dyDescent="0.2">
      <c r="B121" s="130" t="s">
        <v>264</v>
      </c>
      <c r="C121" s="131"/>
      <c r="D121" s="132"/>
      <c r="E121" s="132"/>
      <c r="F121" s="133">
        <f>+F119+F108</f>
        <v>3677073112.528573</v>
      </c>
      <c r="G121" s="133">
        <f>+G119+G108</f>
        <v>2929016520.2285728</v>
      </c>
      <c r="H121" s="134"/>
      <c r="I121" s="132"/>
      <c r="J121" s="132"/>
      <c r="K121" s="132"/>
      <c r="L121" s="132"/>
      <c r="M121" s="132"/>
    </row>
    <row r="122" spans="2:13" x14ac:dyDescent="0.2">
      <c r="B122" s="69"/>
      <c r="C122" s="70"/>
      <c r="D122" s="70"/>
      <c r="E122" s="70"/>
      <c r="F122" s="123"/>
      <c r="G122" s="123"/>
      <c r="H122" s="47"/>
      <c r="I122" s="47"/>
      <c r="J122" s="135"/>
      <c r="K122" s="47"/>
      <c r="L122" s="47"/>
      <c r="M122" s="47"/>
    </row>
    <row r="123" spans="2:13" ht="18" x14ac:dyDescent="0.2">
      <c r="B123" s="52" t="s">
        <v>265</v>
      </c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2:13" ht="16.5" x14ac:dyDescent="0.2">
      <c r="B124" s="73"/>
      <c r="C124" s="23"/>
      <c r="D124" s="10"/>
      <c r="E124" s="10"/>
      <c r="F124" s="136"/>
      <c r="G124" s="136"/>
      <c r="H124" s="137"/>
      <c r="I124" s="137"/>
      <c r="J124" s="58"/>
      <c r="K124" s="69"/>
      <c r="L124" s="69"/>
      <c r="M124" s="69"/>
    </row>
    <row r="125" spans="2:13" s="55" customFormat="1" ht="12.75" x14ac:dyDescent="0.2">
      <c r="B125" s="56">
        <v>1</v>
      </c>
      <c r="C125" s="57" t="s">
        <v>266</v>
      </c>
      <c r="D125" s="10" t="s">
        <v>267</v>
      </c>
      <c r="E125" s="58" t="s">
        <v>268</v>
      </c>
      <c r="F125" s="74">
        <v>15000000</v>
      </c>
      <c r="G125" s="74">
        <v>6101103.4300000044</v>
      </c>
      <c r="H125" s="58" t="s">
        <v>269</v>
      </c>
      <c r="I125" s="58" t="s">
        <v>270</v>
      </c>
      <c r="J125" s="58" t="s">
        <v>271</v>
      </c>
      <c r="K125" s="108" t="s">
        <v>272</v>
      </c>
      <c r="L125" s="24">
        <v>120</v>
      </c>
      <c r="M125" s="59" t="s">
        <v>273</v>
      </c>
    </row>
    <row r="126" spans="2:13" x14ac:dyDescent="0.2">
      <c r="B126" s="109"/>
      <c r="C126" s="110"/>
      <c r="D126" s="111"/>
      <c r="E126" s="117"/>
      <c r="F126" s="113"/>
      <c r="G126" s="114"/>
      <c r="H126" s="112"/>
      <c r="I126" s="112"/>
      <c r="J126" s="69"/>
      <c r="K126" s="124"/>
      <c r="L126" s="116"/>
      <c r="M126" s="112"/>
    </row>
    <row r="127" spans="2:13" ht="15.75" x14ac:dyDescent="0.2">
      <c r="B127" s="118" t="s">
        <v>274</v>
      </c>
      <c r="C127" s="120"/>
      <c r="D127" s="120"/>
      <c r="E127" s="120"/>
      <c r="F127" s="121">
        <f>SUM(F125:F125)</f>
        <v>15000000</v>
      </c>
      <c r="G127" s="121">
        <f>SUM(G125:G125)</f>
        <v>6101103.4300000044</v>
      </c>
      <c r="H127" s="120"/>
      <c r="I127" s="120"/>
      <c r="J127" s="120"/>
      <c r="K127" s="120"/>
      <c r="L127" s="120"/>
      <c r="M127" s="120"/>
    </row>
    <row r="128" spans="2:13" x14ac:dyDescent="0.2">
      <c r="B128" s="69"/>
      <c r="C128" s="72"/>
      <c r="D128" s="72"/>
      <c r="E128" s="47"/>
      <c r="F128" s="138"/>
      <c r="G128" s="138"/>
      <c r="H128" s="47"/>
      <c r="I128" s="47"/>
      <c r="J128" s="139"/>
      <c r="K128" s="47"/>
      <c r="L128" s="47"/>
      <c r="M128" s="140"/>
    </row>
    <row r="129" spans="2:13" ht="18" x14ac:dyDescent="0.2">
      <c r="B129" s="52" t="s">
        <v>275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2:13" ht="16.5" x14ac:dyDescent="0.2">
      <c r="B130" s="69"/>
      <c r="C130" s="141"/>
      <c r="D130" s="142"/>
      <c r="E130" s="69"/>
      <c r="F130" s="143"/>
      <c r="G130" s="143"/>
      <c r="H130" s="137"/>
      <c r="I130" s="69"/>
      <c r="J130" s="144"/>
      <c r="K130" s="69"/>
      <c r="L130" s="69"/>
      <c r="M130" s="145"/>
    </row>
    <row r="131" spans="2:13" s="55" customFormat="1" ht="12.75" x14ac:dyDescent="0.2">
      <c r="B131" s="56">
        <v>1</v>
      </c>
      <c r="C131" s="10" t="s">
        <v>276</v>
      </c>
      <c r="D131" s="10" t="s">
        <v>118</v>
      </c>
      <c r="E131" s="58" t="s">
        <v>277</v>
      </c>
      <c r="F131" s="146">
        <v>27500000</v>
      </c>
      <c r="G131" s="74">
        <v>13053144.950000007</v>
      </c>
      <c r="H131" s="58" t="s">
        <v>278</v>
      </c>
      <c r="I131" s="59" t="s">
        <v>279</v>
      </c>
      <c r="J131" s="58">
        <v>22568</v>
      </c>
      <c r="K131" s="58" t="s">
        <v>280</v>
      </c>
      <c r="L131" s="58">
        <v>180</v>
      </c>
      <c r="M131" s="58" t="s">
        <v>281</v>
      </c>
    </row>
    <row r="132" spans="2:13" s="55" customFormat="1" ht="12.75" x14ac:dyDescent="0.2">
      <c r="B132" s="56">
        <v>2</v>
      </c>
      <c r="C132" s="57" t="s">
        <v>282</v>
      </c>
      <c r="D132" s="10" t="s">
        <v>118</v>
      </c>
      <c r="E132" s="58" t="s">
        <v>283</v>
      </c>
      <c r="F132" s="74">
        <v>17000000</v>
      </c>
      <c r="G132" s="74">
        <v>3683333.0200000051</v>
      </c>
      <c r="H132" s="58" t="s">
        <v>284</v>
      </c>
      <c r="I132" s="58" t="s">
        <v>285</v>
      </c>
      <c r="J132" s="58">
        <v>22567</v>
      </c>
      <c r="K132" s="58" t="s">
        <v>286</v>
      </c>
      <c r="L132" s="58">
        <v>120</v>
      </c>
      <c r="M132" s="58" t="s">
        <v>287</v>
      </c>
    </row>
    <row r="133" spans="2:13" x14ac:dyDescent="0.2">
      <c r="B133" s="69"/>
      <c r="C133" s="72"/>
      <c r="D133" s="72"/>
      <c r="E133" s="47"/>
      <c r="F133" s="138"/>
      <c r="G133" s="138"/>
      <c r="H133" s="47"/>
      <c r="I133" s="47"/>
      <c r="J133" s="139"/>
      <c r="K133" s="47"/>
      <c r="L133" s="47"/>
      <c r="M133" s="140"/>
    </row>
    <row r="134" spans="2:13" ht="15.75" x14ac:dyDescent="0.2">
      <c r="B134" s="118" t="s">
        <v>288</v>
      </c>
      <c r="C134" s="120"/>
      <c r="D134" s="120"/>
      <c r="E134" s="120"/>
      <c r="F134" s="121">
        <f>SUM(F131:F132)</f>
        <v>44500000</v>
      </c>
      <c r="G134" s="121">
        <f>SUM(G131:G132)</f>
        <v>16736477.970000012</v>
      </c>
      <c r="H134" s="120"/>
      <c r="I134" s="120"/>
      <c r="J134" s="120"/>
      <c r="K134" s="120"/>
      <c r="L134" s="120"/>
      <c r="M134" s="120"/>
    </row>
    <row r="135" spans="2:13" s="122" customFormat="1" ht="15" x14ac:dyDescent="0.2">
      <c r="B135" s="147"/>
      <c r="C135" s="148"/>
      <c r="D135" s="148"/>
      <c r="E135" s="148"/>
      <c r="F135" s="149"/>
      <c r="G135" s="149"/>
      <c r="H135" s="148"/>
      <c r="I135" s="148"/>
      <c r="J135" s="148"/>
      <c r="K135" s="148"/>
      <c r="L135" s="148"/>
      <c r="M135" s="148"/>
    </row>
    <row r="136" spans="2:13" ht="15.75" x14ac:dyDescent="0.2">
      <c r="B136" s="118" t="s">
        <v>289</v>
      </c>
      <c r="C136" s="120"/>
      <c r="D136" s="120"/>
      <c r="E136" s="120"/>
      <c r="F136" s="121">
        <f>+F134+F127</f>
        <v>59500000</v>
      </c>
      <c r="G136" s="121">
        <f>+G134+G127</f>
        <v>22837581.400000017</v>
      </c>
      <c r="H136" s="120"/>
      <c r="I136" s="120"/>
      <c r="J136" s="120"/>
      <c r="K136" s="120"/>
      <c r="L136" s="120"/>
      <c r="M136" s="120"/>
    </row>
    <row r="137" spans="2:13" x14ac:dyDescent="0.2">
      <c r="B137" s="150"/>
      <c r="C137" s="72"/>
      <c r="D137" s="72"/>
      <c r="E137" s="72"/>
      <c r="F137" s="138"/>
      <c r="G137" s="138"/>
      <c r="H137" s="72"/>
      <c r="I137" s="72"/>
      <c r="J137" s="72"/>
      <c r="K137" s="72"/>
      <c r="L137" s="72"/>
      <c r="M137" s="72"/>
    </row>
    <row r="138" spans="2:13" s="154" customFormat="1" ht="18" x14ac:dyDescent="0.25">
      <c r="B138" s="83" t="s">
        <v>19</v>
      </c>
      <c r="C138" s="151"/>
      <c r="D138" s="152"/>
      <c r="E138" s="152"/>
      <c r="F138" s="153">
        <f>+F136+F121</f>
        <v>3736573112.528573</v>
      </c>
      <c r="G138" s="153">
        <f>+G136+G121</f>
        <v>2951854101.6285729</v>
      </c>
      <c r="H138" s="86"/>
      <c r="I138" s="152"/>
      <c r="J138" s="152"/>
      <c r="K138" s="152"/>
      <c r="L138" s="152"/>
      <c r="M138" s="152"/>
    </row>
    <row r="139" spans="2:13" x14ac:dyDescent="0.2">
      <c r="B139" s="69"/>
      <c r="C139" s="23"/>
      <c r="D139" s="23"/>
      <c r="E139" s="23"/>
      <c r="F139" s="155"/>
      <c r="G139" s="155"/>
      <c r="H139" s="23"/>
      <c r="I139" s="23"/>
      <c r="J139" s="23"/>
      <c r="K139" s="23"/>
      <c r="L139" s="23"/>
      <c r="M139" s="23"/>
    </row>
    <row r="140" spans="2:13" ht="23.25" x14ac:dyDescent="0.2">
      <c r="B140" s="46" t="s">
        <v>290</v>
      </c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</row>
    <row r="141" spans="2:13" ht="23.25" x14ac:dyDescent="0.2">
      <c r="B141" s="156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</row>
    <row r="142" spans="2:13" s="55" customFormat="1" ht="12.75" x14ac:dyDescent="0.2">
      <c r="B142" s="49" t="s">
        <v>291</v>
      </c>
      <c r="C142" s="49"/>
      <c r="D142" s="50" t="s">
        <v>26</v>
      </c>
      <c r="E142" s="50" t="s">
        <v>28</v>
      </c>
      <c r="F142" s="50" t="s">
        <v>29</v>
      </c>
      <c r="G142" s="51" t="s">
        <v>30</v>
      </c>
      <c r="H142" s="50" t="s">
        <v>31</v>
      </c>
      <c r="I142" s="50" t="s">
        <v>32</v>
      </c>
      <c r="J142" s="50" t="s">
        <v>292</v>
      </c>
      <c r="K142" s="50" t="s">
        <v>34</v>
      </c>
      <c r="L142" s="50" t="s">
        <v>35</v>
      </c>
      <c r="M142" s="50" t="s">
        <v>211</v>
      </c>
    </row>
    <row r="143" spans="2:13" s="55" customFormat="1" ht="12.75" x14ac:dyDescent="0.2">
      <c r="B143" s="49"/>
      <c r="C143" s="49"/>
      <c r="D143" s="50"/>
      <c r="E143" s="50"/>
      <c r="F143" s="50"/>
      <c r="G143" s="51" t="s">
        <v>37</v>
      </c>
      <c r="H143" s="50"/>
      <c r="I143" s="50"/>
      <c r="J143" s="50"/>
      <c r="K143" s="50"/>
      <c r="L143" s="50"/>
      <c r="M143" s="50"/>
    </row>
    <row r="144" spans="2:13" x14ac:dyDescent="0.2">
      <c r="B144" s="158"/>
      <c r="C144" s="158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</row>
    <row r="145" spans="2:13" ht="18" x14ac:dyDescent="0.2">
      <c r="B145" s="52" t="s">
        <v>293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2:13" ht="16.5" x14ac:dyDescent="0.2">
      <c r="B146" s="69"/>
      <c r="C146" s="160"/>
      <c r="D146" s="10"/>
      <c r="E146" s="10"/>
      <c r="F146" s="161"/>
      <c r="G146" s="143"/>
      <c r="H146" s="161"/>
      <c r="I146" s="10"/>
      <c r="J146" s="10"/>
      <c r="K146" s="10"/>
      <c r="L146" s="10"/>
      <c r="M146" s="10"/>
    </row>
    <row r="147" spans="2:13" s="55" customFormat="1" ht="25.5" x14ac:dyDescent="0.2">
      <c r="B147" s="56">
        <v>1</v>
      </c>
      <c r="C147" s="10" t="s">
        <v>294</v>
      </c>
      <c r="D147" s="10" t="s">
        <v>295</v>
      </c>
      <c r="E147" s="58" t="s">
        <v>296</v>
      </c>
      <c r="F147" s="74">
        <v>30500000</v>
      </c>
      <c r="G147" s="74">
        <v>27715245.685671978</v>
      </c>
      <c r="H147" s="58" t="s">
        <v>297</v>
      </c>
      <c r="I147" s="58" t="s">
        <v>298</v>
      </c>
      <c r="J147" s="162" t="s">
        <v>299</v>
      </c>
      <c r="K147" s="61" t="s">
        <v>300</v>
      </c>
      <c r="L147" s="24">
        <v>240</v>
      </c>
      <c r="M147" s="58" t="s">
        <v>301</v>
      </c>
    </row>
    <row r="148" spans="2:13" s="55" customFormat="1" ht="25.5" x14ac:dyDescent="0.2">
      <c r="B148" s="56">
        <v>2</v>
      </c>
      <c r="C148" s="10" t="s">
        <v>294</v>
      </c>
      <c r="D148" s="10" t="s">
        <v>295</v>
      </c>
      <c r="E148" s="58" t="s">
        <v>296</v>
      </c>
      <c r="F148" s="74">
        <v>14500000</v>
      </c>
      <c r="G148" s="74">
        <v>13176104.947719373</v>
      </c>
      <c r="H148" s="58" t="s">
        <v>302</v>
      </c>
      <c r="I148" s="58" t="s">
        <v>303</v>
      </c>
      <c r="J148" s="162" t="s">
        <v>299</v>
      </c>
      <c r="K148" s="61" t="s">
        <v>300</v>
      </c>
      <c r="L148" s="24">
        <v>240</v>
      </c>
      <c r="M148" s="58" t="s">
        <v>301</v>
      </c>
    </row>
    <row r="149" spans="2:13" s="55" customFormat="1" ht="25.5" x14ac:dyDescent="0.2">
      <c r="B149" s="56">
        <v>3</v>
      </c>
      <c r="C149" s="10" t="s">
        <v>304</v>
      </c>
      <c r="D149" s="10" t="s">
        <v>295</v>
      </c>
      <c r="E149" s="58" t="s">
        <v>305</v>
      </c>
      <c r="F149" s="74">
        <v>30000000</v>
      </c>
      <c r="G149" s="74">
        <v>1412600</v>
      </c>
      <c r="H149" s="58" t="s">
        <v>306</v>
      </c>
      <c r="I149" s="58" t="s">
        <v>307</v>
      </c>
      <c r="J149" s="162" t="s">
        <v>308</v>
      </c>
      <c r="K149" s="61" t="s">
        <v>309</v>
      </c>
      <c r="L149" s="24">
        <v>120</v>
      </c>
      <c r="M149" s="58" t="s">
        <v>310</v>
      </c>
    </row>
    <row r="150" spans="2:13" s="55" customFormat="1" ht="25.5" x14ac:dyDescent="0.2">
      <c r="B150" s="56">
        <v>4</v>
      </c>
      <c r="C150" s="10" t="s">
        <v>311</v>
      </c>
      <c r="D150" s="10" t="s">
        <v>295</v>
      </c>
      <c r="E150" s="58" t="s">
        <v>312</v>
      </c>
      <c r="F150" s="146">
        <v>158000000</v>
      </c>
      <c r="G150" s="146">
        <v>121145123</v>
      </c>
      <c r="H150" s="58" t="s">
        <v>313</v>
      </c>
      <c r="I150" s="58" t="s">
        <v>314</v>
      </c>
      <c r="J150" s="162" t="s">
        <v>315</v>
      </c>
      <c r="K150" s="61" t="s">
        <v>316</v>
      </c>
      <c r="L150" s="24">
        <v>120</v>
      </c>
      <c r="M150" s="58" t="s">
        <v>317</v>
      </c>
    </row>
    <row r="151" spans="2:13" s="55" customFormat="1" ht="12.75" x14ac:dyDescent="0.2">
      <c r="B151" s="56">
        <v>5</v>
      </c>
      <c r="C151" s="10" t="s">
        <v>318</v>
      </c>
      <c r="D151" s="10" t="s">
        <v>319</v>
      </c>
      <c r="E151" s="58" t="s">
        <v>320</v>
      </c>
      <c r="F151" s="74">
        <v>1580701760</v>
      </c>
      <c r="G151" s="74">
        <v>1297059429.1111569</v>
      </c>
      <c r="H151" s="58" t="s">
        <v>321</v>
      </c>
      <c r="I151" s="58" t="s">
        <v>322</v>
      </c>
      <c r="J151" s="59" t="s">
        <v>323</v>
      </c>
      <c r="K151" s="61" t="s">
        <v>324</v>
      </c>
      <c r="L151" s="24">
        <v>212</v>
      </c>
      <c r="M151" s="58" t="s">
        <v>325</v>
      </c>
    </row>
    <row r="152" spans="2:13" s="55" customFormat="1" ht="38.25" x14ac:dyDescent="0.2">
      <c r="B152" s="56">
        <v>6</v>
      </c>
      <c r="C152" s="10" t="s">
        <v>318</v>
      </c>
      <c r="D152" s="10" t="s">
        <v>46</v>
      </c>
      <c r="E152" s="58" t="s">
        <v>326</v>
      </c>
      <c r="F152" s="74">
        <v>1100000000</v>
      </c>
      <c r="G152" s="74">
        <v>860648192.92000008</v>
      </c>
      <c r="H152" s="58" t="s">
        <v>327</v>
      </c>
      <c r="I152" s="58" t="s">
        <v>328</v>
      </c>
      <c r="J152" s="59" t="s">
        <v>329</v>
      </c>
      <c r="K152" s="61" t="s">
        <v>330</v>
      </c>
      <c r="L152" s="24">
        <v>240</v>
      </c>
      <c r="M152" s="58" t="s">
        <v>331</v>
      </c>
    </row>
    <row r="153" spans="2:13" s="55" customFormat="1" ht="12.75" x14ac:dyDescent="0.2">
      <c r="B153" s="56">
        <v>7</v>
      </c>
      <c r="C153" s="10" t="s">
        <v>332</v>
      </c>
      <c r="D153" s="10" t="s">
        <v>295</v>
      </c>
      <c r="E153" s="58" t="s">
        <v>333</v>
      </c>
      <c r="F153" s="74">
        <v>8500000</v>
      </c>
      <c r="G153" s="74">
        <v>5994000</v>
      </c>
      <c r="H153" s="58" t="s">
        <v>334</v>
      </c>
      <c r="I153" s="58" t="s">
        <v>335</v>
      </c>
      <c r="J153" s="59" t="s">
        <v>336</v>
      </c>
      <c r="K153" s="58" t="s">
        <v>337</v>
      </c>
      <c r="L153" s="24">
        <v>120</v>
      </c>
      <c r="M153" s="58" t="s">
        <v>338</v>
      </c>
    </row>
    <row r="154" spans="2:13" s="55" customFormat="1" ht="25.5" x14ac:dyDescent="0.2">
      <c r="B154" s="56">
        <v>8</v>
      </c>
      <c r="C154" s="10" t="s">
        <v>339</v>
      </c>
      <c r="D154" s="10" t="s">
        <v>295</v>
      </c>
      <c r="E154" s="58" t="s">
        <v>340</v>
      </c>
      <c r="F154" s="74">
        <v>58500000</v>
      </c>
      <c r="G154" s="74">
        <v>49880894</v>
      </c>
      <c r="H154" s="58" t="s">
        <v>341</v>
      </c>
      <c r="I154" s="58" t="s">
        <v>342</v>
      </c>
      <c r="J154" s="59" t="s">
        <v>343</v>
      </c>
      <c r="K154" s="61" t="s">
        <v>316</v>
      </c>
      <c r="L154" s="24">
        <v>180</v>
      </c>
      <c r="M154" s="59" t="s">
        <v>123</v>
      </c>
    </row>
    <row r="155" spans="2:13" s="55" customFormat="1" ht="25.5" x14ac:dyDescent="0.2">
      <c r="B155" s="56">
        <v>9</v>
      </c>
      <c r="C155" s="10" t="s">
        <v>339</v>
      </c>
      <c r="D155" s="10" t="s">
        <v>295</v>
      </c>
      <c r="E155" s="58" t="s">
        <v>340</v>
      </c>
      <c r="F155" s="74">
        <v>16500000</v>
      </c>
      <c r="G155" s="74">
        <v>14150277.043635502</v>
      </c>
      <c r="H155" s="58" t="s">
        <v>344</v>
      </c>
      <c r="I155" s="58" t="s">
        <v>345</v>
      </c>
      <c r="J155" s="59" t="s">
        <v>343</v>
      </c>
      <c r="K155" s="61" t="s">
        <v>316</v>
      </c>
      <c r="L155" s="24">
        <v>180</v>
      </c>
      <c r="M155" s="59" t="s">
        <v>123</v>
      </c>
    </row>
    <row r="156" spans="2:13" s="55" customFormat="1" ht="38.25" x14ac:dyDescent="0.2">
      <c r="B156" s="56">
        <v>10</v>
      </c>
      <c r="C156" s="10" t="s">
        <v>346</v>
      </c>
      <c r="D156" s="10" t="s">
        <v>295</v>
      </c>
      <c r="E156" s="58" t="s">
        <v>347</v>
      </c>
      <c r="F156" s="74">
        <v>80000000</v>
      </c>
      <c r="G156" s="74">
        <v>57057402.907001905</v>
      </c>
      <c r="H156" s="58" t="s">
        <v>302</v>
      </c>
      <c r="I156" s="58" t="s">
        <v>348</v>
      </c>
      <c r="J156" s="59" t="s">
        <v>349</v>
      </c>
      <c r="K156" s="61" t="s">
        <v>350</v>
      </c>
      <c r="L156" s="24">
        <v>120</v>
      </c>
      <c r="M156" s="59" t="s">
        <v>317</v>
      </c>
    </row>
    <row r="157" spans="2:13" s="55" customFormat="1" ht="12.75" x14ac:dyDescent="0.2">
      <c r="B157" s="56">
        <v>11</v>
      </c>
      <c r="C157" s="10" t="s">
        <v>351</v>
      </c>
      <c r="D157" s="10" t="s">
        <v>319</v>
      </c>
      <c r="E157" s="58" t="s">
        <v>352</v>
      </c>
      <c r="F157" s="74">
        <v>450000000</v>
      </c>
      <c r="G157" s="74">
        <v>225000153</v>
      </c>
      <c r="H157" s="58" t="s">
        <v>353</v>
      </c>
      <c r="I157" s="58" t="s">
        <v>354</v>
      </c>
      <c r="J157" s="58" t="s">
        <v>355</v>
      </c>
      <c r="K157" s="58" t="s">
        <v>280</v>
      </c>
      <c r="L157" s="24">
        <v>180</v>
      </c>
      <c r="M157" s="58" t="s">
        <v>356</v>
      </c>
    </row>
    <row r="158" spans="2:13" s="55" customFormat="1" ht="12.75" x14ac:dyDescent="0.2">
      <c r="B158" s="56">
        <v>12</v>
      </c>
      <c r="C158" s="10" t="s">
        <v>357</v>
      </c>
      <c r="D158" s="10" t="s">
        <v>358</v>
      </c>
      <c r="E158" s="58" t="s">
        <v>359</v>
      </c>
      <c r="F158" s="74">
        <v>32000000</v>
      </c>
      <c r="G158" s="74">
        <v>17599956</v>
      </c>
      <c r="H158" s="58" t="s">
        <v>360</v>
      </c>
      <c r="I158" s="58" t="s">
        <v>361</v>
      </c>
      <c r="J158" s="58" t="s">
        <v>362</v>
      </c>
      <c r="K158" s="58" t="s">
        <v>363</v>
      </c>
      <c r="L158" s="24">
        <v>120</v>
      </c>
      <c r="M158" s="58" t="s">
        <v>364</v>
      </c>
    </row>
    <row r="159" spans="2:13" s="55" customFormat="1" ht="12.75" x14ac:dyDescent="0.2">
      <c r="B159" s="56">
        <v>13</v>
      </c>
      <c r="C159" s="10" t="s">
        <v>365</v>
      </c>
      <c r="D159" s="10" t="s">
        <v>39</v>
      </c>
      <c r="E159" s="58" t="s">
        <v>366</v>
      </c>
      <c r="F159" s="74">
        <v>960000000</v>
      </c>
      <c r="G159" s="74">
        <v>957843949.02999997</v>
      </c>
      <c r="H159" s="58" t="s">
        <v>367</v>
      </c>
      <c r="I159" s="58" t="s">
        <v>368</v>
      </c>
      <c r="J159" s="59" t="s">
        <v>369</v>
      </c>
      <c r="K159" s="58" t="s">
        <v>370</v>
      </c>
      <c r="L159" s="24">
        <v>180</v>
      </c>
      <c r="M159" s="59" t="s">
        <v>371</v>
      </c>
    </row>
    <row r="160" spans="2:13" s="55" customFormat="1" ht="51" x14ac:dyDescent="0.2">
      <c r="B160" s="56">
        <v>14</v>
      </c>
      <c r="C160" s="57" t="s">
        <v>372</v>
      </c>
      <c r="D160" s="10" t="s">
        <v>46</v>
      </c>
      <c r="E160" s="58" t="s">
        <v>373</v>
      </c>
      <c r="F160" s="74">
        <v>1237000000</v>
      </c>
      <c r="G160" s="74">
        <v>1049995129.6136267</v>
      </c>
      <c r="H160" s="58" t="s">
        <v>374</v>
      </c>
      <c r="I160" s="58" t="s">
        <v>375</v>
      </c>
      <c r="J160" s="58" t="s">
        <v>376</v>
      </c>
      <c r="K160" s="61" t="s">
        <v>377</v>
      </c>
      <c r="L160" s="24">
        <v>180</v>
      </c>
      <c r="M160" s="58" t="s">
        <v>378</v>
      </c>
    </row>
    <row r="161" spans="2:14" x14ac:dyDescent="0.2">
      <c r="B161" s="109"/>
      <c r="C161" s="110"/>
      <c r="D161" s="111"/>
      <c r="E161" s="112"/>
      <c r="F161" s="113"/>
      <c r="G161" s="114"/>
      <c r="H161" s="112"/>
      <c r="I161" s="112"/>
      <c r="J161" s="69"/>
      <c r="K161" s="112"/>
      <c r="L161" s="116"/>
      <c r="M161" s="112"/>
    </row>
    <row r="162" spans="2:14" s="122" customFormat="1" ht="15.75" x14ac:dyDescent="0.2">
      <c r="B162" s="118" t="s">
        <v>116</v>
      </c>
      <c r="C162" s="119"/>
      <c r="D162" s="120"/>
      <c r="E162" s="120"/>
      <c r="F162" s="121">
        <f>SUM(F147:F160)</f>
        <v>5756201760</v>
      </c>
      <c r="G162" s="121">
        <f>SUM(G147:G160)</f>
        <v>4698678457.258812</v>
      </c>
      <c r="H162" s="120"/>
      <c r="I162" s="120"/>
      <c r="J162" s="120"/>
      <c r="K162" s="120"/>
      <c r="L162" s="120"/>
      <c r="M162" s="120"/>
    </row>
    <row r="163" spans="2:14" ht="15" x14ac:dyDescent="0.2">
      <c r="B163" s="163"/>
      <c r="C163" s="27"/>
      <c r="D163" s="164"/>
      <c r="E163" s="164"/>
      <c r="F163" s="165"/>
      <c r="G163" s="165"/>
      <c r="H163" s="164"/>
      <c r="I163" s="164"/>
      <c r="J163" s="164"/>
      <c r="K163" s="164"/>
      <c r="L163" s="164"/>
      <c r="M163" s="164"/>
    </row>
    <row r="164" spans="2:14" x14ac:dyDescent="0.2">
      <c r="B164" s="69"/>
      <c r="C164" s="106"/>
      <c r="D164" s="106"/>
      <c r="E164" s="106"/>
      <c r="F164" s="106"/>
      <c r="G164" s="106"/>
      <c r="H164" s="106"/>
      <c r="I164" s="106"/>
      <c r="J164" s="106"/>
      <c r="K164" s="106"/>
      <c r="L164" s="166"/>
      <c r="M164" s="166"/>
    </row>
    <row r="165" spans="2:14" ht="18" x14ac:dyDescent="0.2">
      <c r="B165" s="52" t="s">
        <v>379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</row>
    <row r="166" spans="2:14" ht="16.5" x14ac:dyDescent="0.2">
      <c r="B166" s="69"/>
      <c r="C166" s="160"/>
      <c r="D166" s="106"/>
      <c r="E166" s="106"/>
      <c r="F166" s="106"/>
      <c r="G166" s="106"/>
      <c r="H166" s="106"/>
      <c r="I166" s="106"/>
      <c r="J166" s="106"/>
      <c r="K166" s="106"/>
      <c r="L166" s="166"/>
      <c r="M166" s="166"/>
    </row>
    <row r="167" spans="2:14" s="55" customFormat="1" ht="12.75" x14ac:dyDescent="0.2">
      <c r="B167" s="56">
        <v>1</v>
      </c>
      <c r="C167" s="10" t="s">
        <v>380</v>
      </c>
      <c r="D167" s="10" t="s">
        <v>118</v>
      </c>
      <c r="E167" s="58" t="s">
        <v>381</v>
      </c>
      <c r="F167" s="146">
        <v>3200000</v>
      </c>
      <c r="G167" s="146">
        <v>320000.17999999737</v>
      </c>
      <c r="H167" s="58" t="s">
        <v>382</v>
      </c>
      <c r="I167" s="58" t="s">
        <v>383</v>
      </c>
      <c r="J167" s="58" t="s">
        <v>384</v>
      </c>
      <c r="K167" s="58" t="s">
        <v>385</v>
      </c>
      <c r="L167" s="24">
        <v>60</v>
      </c>
      <c r="M167" s="58" t="s">
        <v>386</v>
      </c>
      <c r="N167" s="167"/>
    </row>
    <row r="168" spans="2:14" s="55" customFormat="1" ht="12.75" x14ac:dyDescent="0.2">
      <c r="B168" s="56">
        <v>2</v>
      </c>
      <c r="C168" s="10" t="s">
        <v>380</v>
      </c>
      <c r="D168" s="10" t="s">
        <v>118</v>
      </c>
      <c r="E168" s="58" t="s">
        <v>387</v>
      </c>
      <c r="F168" s="146">
        <v>5000000</v>
      </c>
      <c r="G168" s="146">
        <v>3534482.6899999976</v>
      </c>
      <c r="H168" s="58" t="s">
        <v>388</v>
      </c>
      <c r="I168" s="58" t="s">
        <v>389</v>
      </c>
      <c r="J168" s="168" t="s">
        <v>390</v>
      </c>
      <c r="K168" s="58" t="s">
        <v>391</v>
      </c>
      <c r="L168" s="24">
        <v>60</v>
      </c>
      <c r="M168" s="58" t="s">
        <v>392</v>
      </c>
      <c r="N168" s="167"/>
    </row>
    <row r="169" spans="2:14" s="55" customFormat="1" ht="12.75" x14ac:dyDescent="0.2">
      <c r="B169" s="56">
        <v>3</v>
      </c>
      <c r="C169" s="10" t="s">
        <v>393</v>
      </c>
      <c r="D169" s="10" t="s">
        <v>118</v>
      </c>
      <c r="E169" s="58" t="s">
        <v>394</v>
      </c>
      <c r="F169" s="146">
        <v>35000000</v>
      </c>
      <c r="G169" s="146">
        <v>28362068.780000009</v>
      </c>
      <c r="H169" s="58" t="s">
        <v>395</v>
      </c>
      <c r="I169" s="169" t="s">
        <v>396</v>
      </c>
      <c r="J169" s="58" t="s">
        <v>397</v>
      </c>
      <c r="K169" s="58" t="s">
        <v>398</v>
      </c>
      <c r="L169" s="24">
        <v>180</v>
      </c>
      <c r="M169" s="58" t="s">
        <v>399</v>
      </c>
      <c r="N169" s="167"/>
    </row>
    <row r="170" spans="2:14" s="55" customFormat="1" ht="12.75" x14ac:dyDescent="0.2">
      <c r="B170" s="56">
        <v>4</v>
      </c>
      <c r="C170" s="10" t="s">
        <v>400</v>
      </c>
      <c r="D170" s="10" t="s">
        <v>118</v>
      </c>
      <c r="E170" s="58" t="s">
        <v>401</v>
      </c>
      <c r="F170" s="170">
        <v>4437000</v>
      </c>
      <c r="G170" s="170">
        <v>1401061.61</v>
      </c>
      <c r="H170" s="58" t="s">
        <v>402</v>
      </c>
      <c r="I170" s="169" t="s">
        <v>403</v>
      </c>
      <c r="J170" s="58" t="s">
        <v>404</v>
      </c>
      <c r="K170" s="58" t="s">
        <v>405</v>
      </c>
      <c r="L170" s="24">
        <v>77</v>
      </c>
      <c r="M170" s="59" t="s">
        <v>251</v>
      </c>
      <c r="N170" s="167"/>
    </row>
    <row r="171" spans="2:14" s="55" customFormat="1" ht="12.75" x14ac:dyDescent="0.2">
      <c r="B171" s="56">
        <v>5</v>
      </c>
      <c r="C171" s="10" t="s">
        <v>406</v>
      </c>
      <c r="D171" s="10" t="s">
        <v>118</v>
      </c>
      <c r="E171" s="58" t="s">
        <v>407</v>
      </c>
      <c r="F171" s="74">
        <v>12000000</v>
      </c>
      <c r="G171" s="74">
        <v>2345869.1399999857</v>
      </c>
      <c r="H171" s="58" t="s">
        <v>408</v>
      </c>
      <c r="I171" s="58" t="s">
        <v>409</v>
      </c>
      <c r="J171" s="162" t="s">
        <v>410</v>
      </c>
      <c r="K171" s="58" t="s">
        <v>411</v>
      </c>
      <c r="L171" s="24">
        <v>120</v>
      </c>
      <c r="M171" s="58" t="s">
        <v>412</v>
      </c>
      <c r="N171" s="167"/>
    </row>
    <row r="172" spans="2:14" s="55" customFormat="1" ht="12.75" x14ac:dyDescent="0.2">
      <c r="B172" s="56">
        <v>6</v>
      </c>
      <c r="C172" s="10" t="s">
        <v>406</v>
      </c>
      <c r="D172" s="10" t="s">
        <v>118</v>
      </c>
      <c r="E172" s="58" t="s">
        <v>413</v>
      </c>
      <c r="F172" s="74">
        <v>5700000</v>
      </c>
      <c r="G172" s="74">
        <v>4238461.4999999944</v>
      </c>
      <c r="H172" s="58" t="s">
        <v>414</v>
      </c>
      <c r="I172" s="58" t="s">
        <v>415</v>
      </c>
      <c r="J172" s="162" t="s">
        <v>416</v>
      </c>
      <c r="K172" s="58" t="s">
        <v>417</v>
      </c>
      <c r="L172" s="24">
        <v>120</v>
      </c>
      <c r="M172" s="58" t="s">
        <v>418</v>
      </c>
      <c r="N172" s="167"/>
    </row>
    <row r="173" spans="2:14" s="55" customFormat="1" ht="12.75" x14ac:dyDescent="0.2">
      <c r="B173" s="56">
        <v>7</v>
      </c>
      <c r="C173" s="10" t="s">
        <v>419</v>
      </c>
      <c r="D173" s="10" t="s">
        <v>118</v>
      </c>
      <c r="E173" s="58" t="s">
        <v>420</v>
      </c>
      <c r="F173" s="74">
        <v>38000000</v>
      </c>
      <c r="G173" s="74">
        <v>28256410.400000092</v>
      </c>
      <c r="H173" s="58" t="s">
        <v>421</v>
      </c>
      <c r="I173" s="58" t="s">
        <v>422</v>
      </c>
      <c r="J173" s="168" t="s">
        <v>423</v>
      </c>
      <c r="K173" s="58" t="s">
        <v>424</v>
      </c>
      <c r="L173" s="24">
        <v>240</v>
      </c>
      <c r="M173" s="58" t="s">
        <v>238</v>
      </c>
      <c r="N173" s="167"/>
    </row>
    <row r="174" spans="2:14" s="55" customFormat="1" ht="12.75" x14ac:dyDescent="0.2">
      <c r="B174" s="56">
        <v>8</v>
      </c>
      <c r="C174" s="10" t="s">
        <v>276</v>
      </c>
      <c r="D174" s="10" t="s">
        <v>118</v>
      </c>
      <c r="E174" s="58" t="s">
        <v>362</v>
      </c>
      <c r="F174" s="74">
        <v>22000000</v>
      </c>
      <c r="G174" s="74">
        <v>11568965.649999954</v>
      </c>
      <c r="H174" s="58" t="s">
        <v>425</v>
      </c>
      <c r="I174" s="58" t="s">
        <v>426</v>
      </c>
      <c r="J174" s="168" t="s">
        <v>427</v>
      </c>
      <c r="K174" s="58" t="s">
        <v>428</v>
      </c>
      <c r="L174" s="24">
        <v>120</v>
      </c>
      <c r="M174" s="58" t="s">
        <v>429</v>
      </c>
      <c r="N174" s="167"/>
    </row>
    <row r="175" spans="2:14" s="55" customFormat="1" ht="12.75" x14ac:dyDescent="0.2">
      <c r="B175" s="56">
        <v>9</v>
      </c>
      <c r="C175" s="10" t="s">
        <v>430</v>
      </c>
      <c r="D175" s="10" t="s">
        <v>118</v>
      </c>
      <c r="E175" s="58" t="s">
        <v>431</v>
      </c>
      <c r="F175" s="74">
        <v>25000000</v>
      </c>
      <c r="G175" s="74">
        <v>21384648.049999967</v>
      </c>
      <c r="H175" s="58" t="s">
        <v>432</v>
      </c>
      <c r="I175" s="58" t="s">
        <v>433</v>
      </c>
      <c r="J175" s="168" t="s">
        <v>434</v>
      </c>
      <c r="K175" s="58" t="s">
        <v>435</v>
      </c>
      <c r="L175" s="24">
        <v>180</v>
      </c>
      <c r="M175" s="58" t="s">
        <v>436</v>
      </c>
      <c r="N175" s="167"/>
    </row>
    <row r="176" spans="2:14" s="55" customFormat="1" ht="12.75" x14ac:dyDescent="0.2">
      <c r="B176" s="56">
        <v>10</v>
      </c>
      <c r="C176" s="10" t="s">
        <v>311</v>
      </c>
      <c r="D176" s="10" t="s">
        <v>118</v>
      </c>
      <c r="E176" s="58" t="s">
        <v>437</v>
      </c>
      <c r="F176" s="74">
        <v>60000000</v>
      </c>
      <c r="G176" s="74">
        <v>53670885.99999994</v>
      </c>
      <c r="H176" s="58" t="s">
        <v>438</v>
      </c>
      <c r="I176" s="58" t="s">
        <v>439</v>
      </c>
      <c r="J176" s="162" t="s">
        <v>440</v>
      </c>
      <c r="K176" s="58" t="s">
        <v>441</v>
      </c>
      <c r="L176" s="24">
        <v>240</v>
      </c>
      <c r="M176" s="58" t="s">
        <v>442</v>
      </c>
      <c r="N176" s="167"/>
    </row>
    <row r="177" spans="2:14" s="55" customFormat="1" ht="12.75" x14ac:dyDescent="0.2">
      <c r="B177" s="56">
        <f>B176+1</f>
        <v>11</v>
      </c>
      <c r="C177" s="10" t="s">
        <v>443</v>
      </c>
      <c r="D177" s="10" t="s">
        <v>118</v>
      </c>
      <c r="E177" s="58" t="s">
        <v>444</v>
      </c>
      <c r="F177" s="74">
        <v>6000000</v>
      </c>
      <c r="G177" s="74">
        <v>1983050.6600000029</v>
      </c>
      <c r="H177" s="58" t="s">
        <v>445</v>
      </c>
      <c r="I177" s="58" t="s">
        <v>446</v>
      </c>
      <c r="J177" s="162" t="s">
        <v>447</v>
      </c>
      <c r="K177" s="58" t="s">
        <v>448</v>
      </c>
      <c r="L177" s="24">
        <v>120</v>
      </c>
      <c r="M177" s="58" t="s">
        <v>449</v>
      </c>
      <c r="N177" s="167"/>
    </row>
    <row r="178" spans="2:14" s="55" customFormat="1" ht="12.75" x14ac:dyDescent="0.2">
      <c r="B178" s="56">
        <f t="shared" ref="B178:B241" si="3">B177+1</f>
        <v>12</v>
      </c>
      <c r="C178" s="10" t="s">
        <v>443</v>
      </c>
      <c r="D178" s="10" t="s">
        <v>118</v>
      </c>
      <c r="E178" s="58" t="s">
        <v>450</v>
      </c>
      <c r="F178" s="74">
        <v>4300000</v>
      </c>
      <c r="G178" s="74">
        <v>3381196.4899999979</v>
      </c>
      <c r="H178" s="58" t="s">
        <v>451</v>
      </c>
      <c r="I178" s="58" t="s">
        <v>452</v>
      </c>
      <c r="J178" s="162" t="s">
        <v>453</v>
      </c>
      <c r="K178" s="58" t="s">
        <v>454</v>
      </c>
      <c r="L178" s="24">
        <v>120</v>
      </c>
      <c r="M178" s="58" t="s">
        <v>455</v>
      </c>
      <c r="N178" s="167"/>
    </row>
    <row r="179" spans="2:14" s="55" customFormat="1" ht="12.75" x14ac:dyDescent="0.2">
      <c r="B179" s="56">
        <f t="shared" si="3"/>
        <v>13</v>
      </c>
      <c r="C179" s="10" t="s">
        <v>456</v>
      </c>
      <c r="D179" s="10" t="s">
        <v>118</v>
      </c>
      <c r="E179" s="58" t="s">
        <v>457</v>
      </c>
      <c r="F179" s="74">
        <v>12000000</v>
      </c>
      <c r="G179" s="74">
        <v>10363636.319999993</v>
      </c>
      <c r="H179" s="58" t="s">
        <v>458</v>
      </c>
      <c r="I179" s="58" t="s">
        <v>459</v>
      </c>
      <c r="J179" s="162" t="s">
        <v>460</v>
      </c>
      <c r="K179" s="58" t="s">
        <v>461</v>
      </c>
      <c r="L179" s="24">
        <v>180</v>
      </c>
      <c r="M179" s="58" t="s">
        <v>462</v>
      </c>
      <c r="N179" s="167"/>
    </row>
    <row r="180" spans="2:14" s="55" customFormat="1" ht="12.75" x14ac:dyDescent="0.2">
      <c r="B180" s="56">
        <f t="shared" si="3"/>
        <v>14</v>
      </c>
      <c r="C180" s="10" t="s">
        <v>463</v>
      </c>
      <c r="D180" s="10" t="s">
        <v>118</v>
      </c>
      <c r="E180" s="58" t="s">
        <v>464</v>
      </c>
      <c r="F180" s="74">
        <v>20000000</v>
      </c>
      <c r="G180" s="74">
        <v>16752136.769999972</v>
      </c>
      <c r="H180" s="58" t="s">
        <v>465</v>
      </c>
      <c r="I180" s="58" t="s">
        <v>466</v>
      </c>
      <c r="J180" s="162" t="s">
        <v>467</v>
      </c>
      <c r="K180" s="58" t="s">
        <v>468</v>
      </c>
      <c r="L180" s="24">
        <v>120</v>
      </c>
      <c r="M180" s="58" t="s">
        <v>469</v>
      </c>
      <c r="N180" s="167"/>
    </row>
    <row r="181" spans="2:14" s="55" customFormat="1" ht="12.75" x14ac:dyDescent="0.2">
      <c r="B181" s="56">
        <f t="shared" si="3"/>
        <v>15</v>
      </c>
      <c r="C181" s="10" t="s">
        <v>470</v>
      </c>
      <c r="D181" s="10" t="s">
        <v>118</v>
      </c>
      <c r="E181" s="58" t="s">
        <v>471</v>
      </c>
      <c r="F181" s="74">
        <v>60000000</v>
      </c>
      <c r="G181" s="74">
        <v>51370682.659999967</v>
      </c>
      <c r="H181" s="58" t="s">
        <v>472</v>
      </c>
      <c r="I181" s="58" t="s">
        <v>473</v>
      </c>
      <c r="J181" s="162" t="s">
        <v>474</v>
      </c>
      <c r="K181" s="58" t="s">
        <v>475</v>
      </c>
      <c r="L181" s="24">
        <v>180</v>
      </c>
      <c r="M181" s="58" t="s">
        <v>436</v>
      </c>
      <c r="N181" s="167"/>
    </row>
    <row r="182" spans="2:14" s="55" customFormat="1" ht="12.75" x14ac:dyDescent="0.2">
      <c r="B182" s="56">
        <f t="shared" si="3"/>
        <v>16</v>
      </c>
      <c r="C182" s="10" t="s">
        <v>476</v>
      </c>
      <c r="D182" s="10" t="s">
        <v>118</v>
      </c>
      <c r="E182" s="58" t="s">
        <v>477</v>
      </c>
      <c r="F182" s="74">
        <v>6500000</v>
      </c>
      <c r="G182" s="74">
        <v>722222.47999999288</v>
      </c>
      <c r="H182" s="58" t="s">
        <v>478</v>
      </c>
      <c r="I182" s="58" t="s">
        <v>479</v>
      </c>
      <c r="J182" s="162" t="s">
        <v>480</v>
      </c>
      <c r="K182" s="58" t="s">
        <v>481</v>
      </c>
      <c r="L182" s="24">
        <v>84</v>
      </c>
      <c r="M182" s="58" t="s">
        <v>482</v>
      </c>
      <c r="N182" s="167"/>
    </row>
    <row r="183" spans="2:14" s="55" customFormat="1" ht="12.75" x14ac:dyDescent="0.2">
      <c r="B183" s="56">
        <f t="shared" si="3"/>
        <v>17</v>
      </c>
      <c r="C183" s="10" t="s">
        <v>483</v>
      </c>
      <c r="D183" s="10" t="s">
        <v>118</v>
      </c>
      <c r="E183" s="58" t="s">
        <v>484</v>
      </c>
      <c r="F183" s="74">
        <v>5000000</v>
      </c>
      <c r="G183" s="74">
        <v>2791666.4900000039</v>
      </c>
      <c r="H183" s="58" t="s">
        <v>485</v>
      </c>
      <c r="I183" s="58" t="s">
        <v>486</v>
      </c>
      <c r="J183" s="162" t="s">
        <v>487</v>
      </c>
      <c r="K183" s="58" t="s">
        <v>488</v>
      </c>
      <c r="L183" s="24">
        <v>120</v>
      </c>
      <c r="M183" s="58" t="s">
        <v>489</v>
      </c>
      <c r="N183" s="167"/>
    </row>
    <row r="184" spans="2:14" s="55" customFormat="1" ht="12.75" x14ac:dyDescent="0.2">
      <c r="B184" s="56">
        <f t="shared" si="3"/>
        <v>18</v>
      </c>
      <c r="C184" s="10" t="s">
        <v>490</v>
      </c>
      <c r="D184" s="10" t="s">
        <v>118</v>
      </c>
      <c r="E184" s="58" t="s">
        <v>491</v>
      </c>
      <c r="F184" s="74">
        <v>10000000</v>
      </c>
      <c r="G184" s="74">
        <v>2605042.3199999952</v>
      </c>
      <c r="H184" s="58" t="s">
        <v>492</v>
      </c>
      <c r="I184" s="58" t="s">
        <v>493</v>
      </c>
      <c r="J184" s="162" t="s">
        <v>494</v>
      </c>
      <c r="K184" s="58" t="s">
        <v>495</v>
      </c>
      <c r="L184" s="24">
        <v>120</v>
      </c>
      <c r="M184" s="58" t="s">
        <v>496</v>
      </c>
      <c r="N184" s="167"/>
    </row>
    <row r="185" spans="2:14" s="55" customFormat="1" ht="12.75" x14ac:dyDescent="0.2">
      <c r="B185" s="56">
        <f t="shared" si="3"/>
        <v>19</v>
      </c>
      <c r="C185" s="10" t="s">
        <v>490</v>
      </c>
      <c r="D185" s="10" t="s">
        <v>118</v>
      </c>
      <c r="E185" s="58" t="s">
        <v>497</v>
      </c>
      <c r="F185" s="74">
        <v>3000000</v>
      </c>
      <c r="G185" s="74">
        <v>999999.66000000597</v>
      </c>
      <c r="H185" s="58" t="s">
        <v>498</v>
      </c>
      <c r="I185" s="58" t="s">
        <v>499</v>
      </c>
      <c r="J185" s="162" t="s">
        <v>500</v>
      </c>
      <c r="K185" s="58" t="s">
        <v>501</v>
      </c>
      <c r="L185" s="24">
        <v>120</v>
      </c>
      <c r="M185" s="58" t="s">
        <v>502</v>
      </c>
      <c r="N185" s="167"/>
    </row>
    <row r="186" spans="2:14" s="55" customFormat="1" ht="12.75" x14ac:dyDescent="0.2">
      <c r="B186" s="56">
        <f t="shared" si="3"/>
        <v>20</v>
      </c>
      <c r="C186" s="10" t="s">
        <v>490</v>
      </c>
      <c r="D186" s="10" t="s">
        <v>118</v>
      </c>
      <c r="E186" s="58" t="s">
        <v>503</v>
      </c>
      <c r="F186" s="74">
        <v>5000000</v>
      </c>
      <c r="G186" s="74">
        <v>4273504.3199999994</v>
      </c>
      <c r="H186" s="58"/>
      <c r="I186" s="58" t="s">
        <v>504</v>
      </c>
      <c r="J186" s="162" t="s">
        <v>505</v>
      </c>
      <c r="K186" s="58" t="s">
        <v>506</v>
      </c>
      <c r="L186" s="24">
        <v>120</v>
      </c>
      <c r="M186" s="59" t="s">
        <v>507</v>
      </c>
      <c r="N186" s="167"/>
    </row>
    <row r="187" spans="2:14" s="55" customFormat="1" ht="12.75" x14ac:dyDescent="0.2">
      <c r="B187" s="56">
        <f t="shared" si="3"/>
        <v>21</v>
      </c>
      <c r="C187" s="10" t="s">
        <v>508</v>
      </c>
      <c r="D187" s="10" t="s">
        <v>118</v>
      </c>
      <c r="E187" s="58" t="s">
        <v>509</v>
      </c>
      <c r="F187" s="74">
        <v>9000000</v>
      </c>
      <c r="G187" s="74">
        <v>7615384.5599999987</v>
      </c>
      <c r="H187" s="58"/>
      <c r="I187" s="58" t="s">
        <v>510</v>
      </c>
      <c r="J187" s="162" t="s">
        <v>511</v>
      </c>
      <c r="K187" s="58" t="s">
        <v>512</v>
      </c>
      <c r="L187" s="24">
        <v>120</v>
      </c>
      <c r="M187" s="58" t="s">
        <v>513</v>
      </c>
      <c r="N187" s="167"/>
    </row>
    <row r="188" spans="2:14" s="55" customFormat="1" ht="12.75" x14ac:dyDescent="0.2">
      <c r="B188" s="56">
        <f t="shared" si="3"/>
        <v>22</v>
      </c>
      <c r="C188" s="10" t="s">
        <v>514</v>
      </c>
      <c r="D188" s="10" t="s">
        <v>118</v>
      </c>
      <c r="E188" s="58" t="s">
        <v>515</v>
      </c>
      <c r="F188" s="74">
        <v>42261438.229999997</v>
      </c>
      <c r="G188" s="74">
        <v>36124606.140000001</v>
      </c>
      <c r="H188" s="58" t="s">
        <v>516</v>
      </c>
      <c r="I188" s="58" t="s">
        <v>517</v>
      </c>
      <c r="J188" s="58" t="s">
        <v>518</v>
      </c>
      <c r="K188" s="58" t="s">
        <v>519</v>
      </c>
      <c r="L188" s="24">
        <v>240</v>
      </c>
      <c r="M188" s="59" t="s">
        <v>520</v>
      </c>
      <c r="N188" s="167"/>
    </row>
    <row r="189" spans="2:14" s="55" customFormat="1" ht="12.75" x14ac:dyDescent="0.2">
      <c r="B189" s="56">
        <f t="shared" si="3"/>
        <v>23</v>
      </c>
      <c r="C189" s="10" t="s">
        <v>521</v>
      </c>
      <c r="D189" s="10" t="s">
        <v>118</v>
      </c>
      <c r="E189" s="58" t="s">
        <v>522</v>
      </c>
      <c r="F189" s="74">
        <v>7400000</v>
      </c>
      <c r="G189" s="74">
        <v>1772222.3199999868</v>
      </c>
      <c r="H189" s="58" t="s">
        <v>523</v>
      </c>
      <c r="I189" s="58" t="s">
        <v>524</v>
      </c>
      <c r="J189" s="162" t="s">
        <v>525</v>
      </c>
      <c r="K189" s="58" t="s">
        <v>526</v>
      </c>
      <c r="L189" s="24">
        <v>120</v>
      </c>
      <c r="M189" s="58" t="s">
        <v>251</v>
      </c>
      <c r="N189" s="167"/>
    </row>
    <row r="190" spans="2:14" s="55" customFormat="1" ht="12.75" x14ac:dyDescent="0.2">
      <c r="B190" s="56">
        <f t="shared" si="3"/>
        <v>24</v>
      </c>
      <c r="C190" s="10" t="s">
        <v>521</v>
      </c>
      <c r="D190" s="10" t="s">
        <v>118</v>
      </c>
      <c r="E190" s="58" t="s">
        <v>527</v>
      </c>
      <c r="F190" s="74">
        <v>7000000</v>
      </c>
      <c r="G190" s="74">
        <v>3075956.4599999953</v>
      </c>
      <c r="H190" s="58" t="s">
        <v>528</v>
      </c>
      <c r="I190" s="58" t="s">
        <v>529</v>
      </c>
      <c r="J190" s="162" t="s">
        <v>530</v>
      </c>
      <c r="K190" s="58" t="s">
        <v>363</v>
      </c>
      <c r="L190" s="24">
        <v>180</v>
      </c>
      <c r="M190" s="58" t="s">
        <v>531</v>
      </c>
      <c r="N190" s="167"/>
    </row>
    <row r="191" spans="2:14" s="55" customFormat="1" ht="12.75" x14ac:dyDescent="0.2">
      <c r="B191" s="56">
        <f t="shared" si="3"/>
        <v>25</v>
      </c>
      <c r="C191" s="10" t="s">
        <v>521</v>
      </c>
      <c r="D191" s="10" t="s">
        <v>118</v>
      </c>
      <c r="E191" s="58" t="s">
        <v>532</v>
      </c>
      <c r="F191" s="74">
        <v>10000000</v>
      </c>
      <c r="G191" s="74">
        <v>6810344.6999999862</v>
      </c>
      <c r="H191" s="58" t="s">
        <v>533</v>
      </c>
      <c r="I191" s="58" t="s">
        <v>534</v>
      </c>
      <c r="J191" s="162" t="s">
        <v>535</v>
      </c>
      <c r="K191" s="58" t="s">
        <v>536</v>
      </c>
      <c r="L191" s="24">
        <v>120</v>
      </c>
      <c r="M191" s="58" t="s">
        <v>537</v>
      </c>
      <c r="N191" s="167"/>
    </row>
    <row r="192" spans="2:14" s="55" customFormat="1" ht="12.75" x14ac:dyDescent="0.2">
      <c r="B192" s="56">
        <f t="shared" si="3"/>
        <v>26</v>
      </c>
      <c r="C192" s="10" t="s">
        <v>304</v>
      </c>
      <c r="D192" s="10" t="s">
        <v>118</v>
      </c>
      <c r="E192" s="58" t="s">
        <v>538</v>
      </c>
      <c r="F192" s="74">
        <v>20000000</v>
      </c>
      <c r="G192" s="74">
        <v>10378118.309999976</v>
      </c>
      <c r="H192" s="58" t="s">
        <v>539</v>
      </c>
      <c r="I192" s="58" t="s">
        <v>540</v>
      </c>
      <c r="J192" s="168" t="s">
        <v>541</v>
      </c>
      <c r="K192" s="58" t="s">
        <v>526</v>
      </c>
      <c r="L192" s="24">
        <v>120</v>
      </c>
      <c r="M192" s="58" t="s">
        <v>338</v>
      </c>
      <c r="N192" s="167"/>
    </row>
    <row r="193" spans="2:14" s="55" customFormat="1" ht="12.75" x14ac:dyDescent="0.2">
      <c r="B193" s="56">
        <f t="shared" si="3"/>
        <v>27</v>
      </c>
      <c r="C193" s="10" t="s">
        <v>542</v>
      </c>
      <c r="D193" s="10" t="s">
        <v>118</v>
      </c>
      <c r="E193" s="58" t="s">
        <v>543</v>
      </c>
      <c r="F193" s="74">
        <v>3700000</v>
      </c>
      <c r="G193" s="74">
        <v>2401754.4000000041</v>
      </c>
      <c r="H193" s="58" t="s">
        <v>544</v>
      </c>
      <c r="I193" s="58" t="s">
        <v>545</v>
      </c>
      <c r="J193" s="168" t="s">
        <v>546</v>
      </c>
      <c r="K193" s="58" t="s">
        <v>547</v>
      </c>
      <c r="L193" s="24">
        <v>60</v>
      </c>
      <c r="M193" s="58" t="s">
        <v>548</v>
      </c>
      <c r="N193" s="167"/>
    </row>
    <row r="194" spans="2:14" s="55" customFormat="1" ht="12.75" x14ac:dyDescent="0.2">
      <c r="B194" s="56">
        <f t="shared" si="3"/>
        <v>28</v>
      </c>
      <c r="C194" s="10" t="s">
        <v>549</v>
      </c>
      <c r="D194" s="10" t="s">
        <v>118</v>
      </c>
      <c r="E194" s="58" t="s">
        <v>550</v>
      </c>
      <c r="F194" s="74">
        <v>27000000</v>
      </c>
      <c r="G194" s="146">
        <v>1336633.9200000162</v>
      </c>
      <c r="H194" s="58" t="s">
        <v>551</v>
      </c>
      <c r="I194" s="58" t="s">
        <v>552</v>
      </c>
      <c r="J194" s="162" t="s">
        <v>553</v>
      </c>
      <c r="K194" s="58" t="s">
        <v>554</v>
      </c>
      <c r="L194" s="24">
        <v>108</v>
      </c>
      <c r="M194" s="58" t="s">
        <v>555</v>
      </c>
      <c r="N194" s="167"/>
    </row>
    <row r="195" spans="2:14" s="55" customFormat="1" ht="12.75" x14ac:dyDescent="0.2">
      <c r="B195" s="56">
        <f t="shared" si="3"/>
        <v>29</v>
      </c>
      <c r="C195" s="10" t="s">
        <v>549</v>
      </c>
      <c r="D195" s="10" t="s">
        <v>118</v>
      </c>
      <c r="E195" s="58" t="s">
        <v>556</v>
      </c>
      <c r="F195" s="74">
        <v>15000000</v>
      </c>
      <c r="G195" s="146">
        <v>2264151.3000000203</v>
      </c>
      <c r="H195" s="58" t="s">
        <v>557</v>
      </c>
      <c r="I195" s="58" t="s">
        <v>558</v>
      </c>
      <c r="J195" s="162" t="s">
        <v>559</v>
      </c>
      <c r="K195" s="58" t="s">
        <v>495</v>
      </c>
      <c r="L195" s="24">
        <v>108</v>
      </c>
      <c r="M195" s="58" t="s">
        <v>560</v>
      </c>
      <c r="N195" s="167"/>
    </row>
    <row r="196" spans="2:14" s="55" customFormat="1" ht="12.75" x14ac:dyDescent="0.2">
      <c r="B196" s="56">
        <f t="shared" si="3"/>
        <v>30</v>
      </c>
      <c r="C196" s="10" t="s">
        <v>549</v>
      </c>
      <c r="D196" s="10" t="s">
        <v>118</v>
      </c>
      <c r="E196" s="58" t="s">
        <v>561</v>
      </c>
      <c r="F196" s="74">
        <v>10000000</v>
      </c>
      <c r="G196" s="146">
        <v>5370370.2499999972</v>
      </c>
      <c r="H196" s="58" t="s">
        <v>562</v>
      </c>
      <c r="I196" s="58" t="s">
        <v>563</v>
      </c>
      <c r="J196" s="162" t="s">
        <v>564</v>
      </c>
      <c r="K196" s="58" t="s">
        <v>565</v>
      </c>
      <c r="L196" s="24">
        <v>60</v>
      </c>
      <c r="M196" s="58" t="s">
        <v>566</v>
      </c>
      <c r="N196" s="167"/>
    </row>
    <row r="197" spans="2:14" s="55" customFormat="1" ht="12.75" x14ac:dyDescent="0.2">
      <c r="B197" s="56">
        <f t="shared" si="3"/>
        <v>31</v>
      </c>
      <c r="C197" s="10" t="s">
        <v>549</v>
      </c>
      <c r="D197" s="10" t="s">
        <v>118</v>
      </c>
      <c r="E197" s="58" t="s">
        <v>567</v>
      </c>
      <c r="F197" s="74">
        <v>67000000</v>
      </c>
      <c r="G197" s="74">
        <v>65622725.510000005</v>
      </c>
      <c r="H197" s="58" t="s">
        <v>568</v>
      </c>
      <c r="I197" s="58" t="s">
        <v>569</v>
      </c>
      <c r="J197" s="168" t="s">
        <v>570</v>
      </c>
      <c r="K197" s="58" t="s">
        <v>571</v>
      </c>
      <c r="L197" s="24">
        <v>240</v>
      </c>
      <c r="M197" s="58" t="s">
        <v>67</v>
      </c>
      <c r="N197" s="167"/>
    </row>
    <row r="198" spans="2:14" s="55" customFormat="1" ht="12.75" x14ac:dyDescent="0.2">
      <c r="B198" s="56">
        <f t="shared" si="3"/>
        <v>32</v>
      </c>
      <c r="C198" s="10" t="s">
        <v>572</v>
      </c>
      <c r="D198" s="10" t="s">
        <v>118</v>
      </c>
      <c r="E198" s="58" t="s">
        <v>573</v>
      </c>
      <c r="F198" s="74">
        <v>7000000</v>
      </c>
      <c r="G198" s="74">
        <v>3499999.9300000127</v>
      </c>
      <c r="H198" s="58" t="s">
        <v>574</v>
      </c>
      <c r="I198" s="58" t="s">
        <v>575</v>
      </c>
      <c r="J198" s="162" t="s">
        <v>576</v>
      </c>
      <c r="K198" s="58" t="s">
        <v>526</v>
      </c>
      <c r="L198" s="24">
        <v>120</v>
      </c>
      <c r="M198" s="58" t="s">
        <v>273</v>
      </c>
      <c r="N198" s="167"/>
    </row>
    <row r="199" spans="2:14" s="55" customFormat="1" ht="12.75" x14ac:dyDescent="0.2">
      <c r="B199" s="56">
        <f t="shared" si="3"/>
        <v>33</v>
      </c>
      <c r="C199" s="10" t="s">
        <v>572</v>
      </c>
      <c r="D199" s="10" t="s">
        <v>118</v>
      </c>
      <c r="E199" s="58" t="s">
        <v>577</v>
      </c>
      <c r="F199" s="74">
        <v>7500000</v>
      </c>
      <c r="G199" s="74">
        <v>5333333.1600000039</v>
      </c>
      <c r="H199" s="58" t="s">
        <v>578</v>
      </c>
      <c r="I199" s="58" t="s">
        <v>579</v>
      </c>
      <c r="J199" s="162" t="s">
        <v>580</v>
      </c>
      <c r="K199" s="58" t="s">
        <v>581</v>
      </c>
      <c r="L199" s="24">
        <v>180</v>
      </c>
      <c r="M199" s="58" t="s">
        <v>582</v>
      </c>
      <c r="N199" s="167"/>
    </row>
    <row r="200" spans="2:14" s="55" customFormat="1" ht="12.75" x14ac:dyDescent="0.2">
      <c r="B200" s="56">
        <f t="shared" si="3"/>
        <v>34</v>
      </c>
      <c r="C200" s="10" t="s">
        <v>583</v>
      </c>
      <c r="D200" s="10" t="s">
        <v>118</v>
      </c>
      <c r="E200" s="58" t="s">
        <v>584</v>
      </c>
      <c r="F200" s="74">
        <v>15000000</v>
      </c>
      <c r="G200" s="74">
        <v>1386973.239999993</v>
      </c>
      <c r="H200" s="58" t="s">
        <v>585</v>
      </c>
      <c r="I200" s="58" t="s">
        <v>586</v>
      </c>
      <c r="J200" s="162" t="s">
        <v>587</v>
      </c>
      <c r="K200" s="58" t="s">
        <v>588</v>
      </c>
      <c r="L200" s="24">
        <v>120</v>
      </c>
      <c r="M200" s="58" t="s">
        <v>589</v>
      </c>
      <c r="N200" s="167"/>
    </row>
    <row r="201" spans="2:14" s="55" customFormat="1" ht="12.75" x14ac:dyDescent="0.2">
      <c r="B201" s="56">
        <f t="shared" si="3"/>
        <v>35</v>
      </c>
      <c r="C201" s="10" t="s">
        <v>590</v>
      </c>
      <c r="D201" s="10" t="s">
        <v>118</v>
      </c>
      <c r="E201" s="58" t="s">
        <v>591</v>
      </c>
      <c r="F201" s="146">
        <v>10000000</v>
      </c>
      <c r="G201" s="146">
        <v>1754385.7999999998</v>
      </c>
      <c r="H201" s="58" t="s">
        <v>592</v>
      </c>
      <c r="I201" s="58" t="s">
        <v>593</v>
      </c>
      <c r="J201" s="162" t="s">
        <v>352</v>
      </c>
      <c r="K201" s="58" t="s">
        <v>594</v>
      </c>
      <c r="L201" s="24">
        <v>120</v>
      </c>
      <c r="M201" s="58" t="s">
        <v>595</v>
      </c>
      <c r="N201" s="167"/>
    </row>
    <row r="202" spans="2:14" s="55" customFormat="1" ht="12.75" x14ac:dyDescent="0.2">
      <c r="B202" s="56">
        <f t="shared" si="3"/>
        <v>36</v>
      </c>
      <c r="C202" s="10" t="s">
        <v>590</v>
      </c>
      <c r="D202" s="10" t="s">
        <v>118</v>
      </c>
      <c r="E202" s="58" t="s">
        <v>596</v>
      </c>
      <c r="F202" s="146">
        <v>7000000</v>
      </c>
      <c r="G202" s="146">
        <v>1823529.359999995</v>
      </c>
      <c r="H202" s="58" t="s">
        <v>597</v>
      </c>
      <c r="I202" s="58" t="s">
        <v>598</v>
      </c>
      <c r="J202" s="162" t="s">
        <v>599</v>
      </c>
      <c r="K202" s="58" t="s">
        <v>600</v>
      </c>
      <c r="L202" s="24">
        <v>120</v>
      </c>
      <c r="M202" s="58" t="s">
        <v>496</v>
      </c>
      <c r="N202" s="167"/>
    </row>
    <row r="203" spans="2:14" s="55" customFormat="1" ht="12.75" x14ac:dyDescent="0.2">
      <c r="B203" s="56">
        <f t="shared" si="3"/>
        <v>37</v>
      </c>
      <c r="C203" s="10" t="s">
        <v>590</v>
      </c>
      <c r="D203" s="10" t="s">
        <v>118</v>
      </c>
      <c r="E203" s="58" t="s">
        <v>601</v>
      </c>
      <c r="F203" s="146">
        <v>10000000</v>
      </c>
      <c r="G203" s="146">
        <v>2473118.3999999948</v>
      </c>
      <c r="H203" s="58" t="s">
        <v>602</v>
      </c>
      <c r="I203" s="58" t="s">
        <v>603</v>
      </c>
      <c r="J203" s="162" t="s">
        <v>604</v>
      </c>
      <c r="K203" s="58" t="s">
        <v>605</v>
      </c>
      <c r="L203" s="24">
        <v>96</v>
      </c>
      <c r="M203" s="58" t="s">
        <v>412</v>
      </c>
      <c r="N203" s="167"/>
    </row>
    <row r="204" spans="2:14" s="55" customFormat="1" ht="12.75" x14ac:dyDescent="0.2">
      <c r="B204" s="56">
        <f t="shared" si="3"/>
        <v>38</v>
      </c>
      <c r="C204" s="10" t="s">
        <v>606</v>
      </c>
      <c r="D204" s="10" t="s">
        <v>118</v>
      </c>
      <c r="E204" s="58" t="s">
        <v>607</v>
      </c>
      <c r="F204" s="74">
        <v>6000000</v>
      </c>
      <c r="G204" s="74">
        <v>849557.05000000726</v>
      </c>
      <c r="H204" s="58" t="s">
        <v>608</v>
      </c>
      <c r="I204" s="58" t="s">
        <v>609</v>
      </c>
      <c r="J204" s="162" t="s">
        <v>610</v>
      </c>
      <c r="K204" s="58" t="s">
        <v>611</v>
      </c>
      <c r="L204" s="24">
        <v>120</v>
      </c>
      <c r="M204" s="58" t="s">
        <v>560</v>
      </c>
      <c r="N204" s="167"/>
    </row>
    <row r="205" spans="2:14" s="55" customFormat="1" ht="12.75" x14ac:dyDescent="0.2">
      <c r="B205" s="56">
        <f t="shared" si="3"/>
        <v>39</v>
      </c>
      <c r="C205" s="10" t="s">
        <v>606</v>
      </c>
      <c r="D205" s="10" t="s">
        <v>118</v>
      </c>
      <c r="E205" s="58" t="s">
        <v>612</v>
      </c>
      <c r="F205" s="74">
        <v>17000000</v>
      </c>
      <c r="G205" s="74">
        <v>13707942.420000013</v>
      </c>
      <c r="H205" s="58" t="s">
        <v>613</v>
      </c>
      <c r="I205" s="58" t="s">
        <v>614</v>
      </c>
      <c r="J205" s="168" t="s">
        <v>615</v>
      </c>
      <c r="K205" s="58" t="s">
        <v>616</v>
      </c>
      <c r="L205" s="24">
        <v>120</v>
      </c>
      <c r="M205" s="58" t="s">
        <v>371</v>
      </c>
      <c r="N205" s="167"/>
    </row>
    <row r="206" spans="2:14" s="55" customFormat="1" ht="12.75" x14ac:dyDescent="0.2">
      <c r="B206" s="56">
        <f t="shared" si="3"/>
        <v>40</v>
      </c>
      <c r="C206" s="10" t="s">
        <v>617</v>
      </c>
      <c r="D206" s="10" t="s">
        <v>118</v>
      </c>
      <c r="E206" s="58" t="s">
        <v>618</v>
      </c>
      <c r="F206" s="74">
        <v>5400000</v>
      </c>
      <c r="G206" s="74">
        <v>2948855.5099999988</v>
      </c>
      <c r="H206" s="58" t="s">
        <v>619</v>
      </c>
      <c r="I206" s="58" t="s">
        <v>620</v>
      </c>
      <c r="J206" s="168" t="s">
        <v>543</v>
      </c>
      <c r="K206" s="58" t="s">
        <v>621</v>
      </c>
      <c r="L206" s="24">
        <v>120</v>
      </c>
      <c r="M206" s="58" t="s">
        <v>507</v>
      </c>
      <c r="N206" s="167"/>
    </row>
    <row r="207" spans="2:14" s="55" customFormat="1" ht="12.75" x14ac:dyDescent="0.2">
      <c r="B207" s="56">
        <f t="shared" si="3"/>
        <v>41</v>
      </c>
      <c r="C207" s="10" t="s">
        <v>622</v>
      </c>
      <c r="D207" s="10" t="s">
        <v>118</v>
      </c>
      <c r="E207" s="58" t="s">
        <v>623</v>
      </c>
      <c r="F207" s="74">
        <v>5701488</v>
      </c>
      <c r="G207" s="74">
        <v>2755719.1999999913</v>
      </c>
      <c r="H207" s="58" t="s">
        <v>624</v>
      </c>
      <c r="I207" s="58" t="s">
        <v>625</v>
      </c>
      <c r="J207" s="58" t="s">
        <v>626</v>
      </c>
      <c r="K207" s="58" t="s">
        <v>627</v>
      </c>
      <c r="L207" s="24">
        <v>120</v>
      </c>
      <c r="M207" s="58" t="s">
        <v>628</v>
      </c>
      <c r="N207" s="167"/>
    </row>
    <row r="208" spans="2:14" s="55" customFormat="1" ht="12.75" x14ac:dyDescent="0.2">
      <c r="B208" s="56">
        <f t="shared" si="3"/>
        <v>42</v>
      </c>
      <c r="C208" s="10" t="s">
        <v>629</v>
      </c>
      <c r="D208" s="10" t="s">
        <v>118</v>
      </c>
      <c r="E208" s="58" t="s">
        <v>630</v>
      </c>
      <c r="F208" s="74">
        <v>10000000</v>
      </c>
      <c r="G208" s="74">
        <v>7179487.0300000049</v>
      </c>
      <c r="H208" s="58" t="s">
        <v>631</v>
      </c>
      <c r="I208" s="58" t="s">
        <v>632</v>
      </c>
      <c r="J208" s="58" t="s">
        <v>633</v>
      </c>
      <c r="K208" s="108" t="s">
        <v>616</v>
      </c>
      <c r="L208" s="24">
        <v>120</v>
      </c>
      <c r="M208" s="58" t="s">
        <v>356</v>
      </c>
      <c r="N208" s="167"/>
    </row>
    <row r="209" spans="2:14" s="55" customFormat="1" ht="12.75" x14ac:dyDescent="0.2">
      <c r="B209" s="56">
        <f t="shared" si="3"/>
        <v>43</v>
      </c>
      <c r="C209" s="10" t="s">
        <v>634</v>
      </c>
      <c r="D209" s="10" t="s">
        <v>118</v>
      </c>
      <c r="E209" s="58" t="s">
        <v>635</v>
      </c>
      <c r="F209" s="74">
        <v>8000000</v>
      </c>
      <c r="G209" s="74">
        <v>1399872.5399999977</v>
      </c>
      <c r="H209" s="58" t="s">
        <v>636</v>
      </c>
      <c r="I209" s="58" t="s">
        <v>637</v>
      </c>
      <c r="J209" s="58" t="s">
        <v>638</v>
      </c>
      <c r="K209" s="58" t="s">
        <v>639</v>
      </c>
      <c r="L209" s="24">
        <v>36</v>
      </c>
      <c r="M209" s="58" t="s">
        <v>640</v>
      </c>
      <c r="N209" s="167"/>
    </row>
    <row r="210" spans="2:14" s="55" customFormat="1" ht="12.75" x14ac:dyDescent="0.2">
      <c r="B210" s="56">
        <f t="shared" si="3"/>
        <v>44</v>
      </c>
      <c r="C210" s="10" t="s">
        <v>634</v>
      </c>
      <c r="D210" s="10" t="s">
        <v>118</v>
      </c>
      <c r="E210" s="58" t="s">
        <v>641</v>
      </c>
      <c r="F210" s="74">
        <v>7000000</v>
      </c>
      <c r="G210" s="74">
        <v>1823529.3599999999</v>
      </c>
      <c r="H210" s="58" t="s">
        <v>642</v>
      </c>
      <c r="I210" s="58" t="s">
        <v>643</v>
      </c>
      <c r="J210" s="58" t="s">
        <v>644</v>
      </c>
      <c r="K210" s="58" t="s">
        <v>600</v>
      </c>
      <c r="L210" s="24">
        <v>120</v>
      </c>
      <c r="M210" s="58" t="s">
        <v>496</v>
      </c>
      <c r="N210" s="167"/>
    </row>
    <row r="211" spans="2:14" s="55" customFormat="1" ht="12.75" x14ac:dyDescent="0.2">
      <c r="B211" s="56">
        <f t="shared" si="3"/>
        <v>45</v>
      </c>
      <c r="C211" s="10" t="s">
        <v>634</v>
      </c>
      <c r="D211" s="10" t="s">
        <v>118</v>
      </c>
      <c r="E211" s="58" t="s">
        <v>645</v>
      </c>
      <c r="F211" s="74">
        <v>40000000</v>
      </c>
      <c r="G211" s="74">
        <v>34116560.08000008</v>
      </c>
      <c r="H211" s="58" t="s">
        <v>646</v>
      </c>
      <c r="I211" s="58" t="s">
        <v>647</v>
      </c>
      <c r="J211" s="61" t="s">
        <v>648</v>
      </c>
      <c r="K211" s="58" t="s">
        <v>649</v>
      </c>
      <c r="L211" s="24">
        <v>180</v>
      </c>
      <c r="M211" s="58" t="s">
        <v>650</v>
      </c>
      <c r="N211" s="167"/>
    </row>
    <row r="212" spans="2:14" s="55" customFormat="1" ht="12.75" x14ac:dyDescent="0.2">
      <c r="B212" s="56">
        <f t="shared" si="3"/>
        <v>46</v>
      </c>
      <c r="C212" s="10" t="s">
        <v>651</v>
      </c>
      <c r="D212" s="10" t="s">
        <v>118</v>
      </c>
      <c r="E212" s="58" t="s">
        <v>652</v>
      </c>
      <c r="F212" s="74">
        <v>11000000</v>
      </c>
      <c r="G212" s="74">
        <v>1215429.0099999905</v>
      </c>
      <c r="H212" s="58" t="s">
        <v>653</v>
      </c>
      <c r="I212" s="58" t="s">
        <v>654</v>
      </c>
      <c r="J212" s="58" t="s">
        <v>655</v>
      </c>
      <c r="K212" s="58" t="s">
        <v>656</v>
      </c>
      <c r="L212" s="24">
        <v>120</v>
      </c>
      <c r="M212" s="58" t="s">
        <v>496</v>
      </c>
      <c r="N212" s="167"/>
    </row>
    <row r="213" spans="2:14" s="55" customFormat="1" ht="12.75" x14ac:dyDescent="0.2">
      <c r="B213" s="56">
        <f t="shared" si="3"/>
        <v>47</v>
      </c>
      <c r="C213" s="10" t="s">
        <v>651</v>
      </c>
      <c r="D213" s="10" t="s">
        <v>118</v>
      </c>
      <c r="E213" s="58" t="s">
        <v>657</v>
      </c>
      <c r="F213" s="74">
        <v>9480000</v>
      </c>
      <c r="G213" s="74">
        <v>4740000</v>
      </c>
      <c r="H213" s="58" t="s">
        <v>658</v>
      </c>
      <c r="I213" s="58" t="s">
        <v>659</v>
      </c>
      <c r="J213" s="58" t="s">
        <v>660</v>
      </c>
      <c r="K213" s="58" t="s">
        <v>661</v>
      </c>
      <c r="L213" s="24">
        <v>120</v>
      </c>
      <c r="M213" s="58" t="s">
        <v>662</v>
      </c>
      <c r="N213" s="167"/>
    </row>
    <row r="214" spans="2:14" s="55" customFormat="1" ht="12.75" x14ac:dyDescent="0.2">
      <c r="B214" s="56">
        <f t="shared" si="3"/>
        <v>48</v>
      </c>
      <c r="C214" s="10" t="s">
        <v>651</v>
      </c>
      <c r="D214" s="10" t="s">
        <v>118</v>
      </c>
      <c r="E214" s="58" t="s">
        <v>546</v>
      </c>
      <c r="F214" s="6">
        <v>5000000</v>
      </c>
      <c r="G214" s="74">
        <v>3999999.9200000018</v>
      </c>
      <c r="H214" s="58" t="s">
        <v>663</v>
      </c>
      <c r="I214" s="58" t="s">
        <v>664</v>
      </c>
      <c r="J214" s="58" t="s">
        <v>453</v>
      </c>
      <c r="K214" s="58" t="s">
        <v>448</v>
      </c>
      <c r="L214" s="24">
        <v>120</v>
      </c>
      <c r="M214" s="58" t="s">
        <v>469</v>
      </c>
      <c r="N214" s="167"/>
    </row>
    <row r="215" spans="2:14" s="55" customFormat="1" ht="12.75" x14ac:dyDescent="0.2">
      <c r="B215" s="56">
        <f t="shared" si="3"/>
        <v>49</v>
      </c>
      <c r="C215" s="10" t="s">
        <v>665</v>
      </c>
      <c r="D215" s="10" t="s">
        <v>118</v>
      </c>
      <c r="E215" s="58" t="s">
        <v>573</v>
      </c>
      <c r="F215" s="74">
        <v>20000000</v>
      </c>
      <c r="G215" s="74">
        <v>8648648.6600000076</v>
      </c>
      <c r="H215" s="58" t="s">
        <v>666</v>
      </c>
      <c r="I215" s="58" t="s">
        <v>667</v>
      </c>
      <c r="J215" s="58" t="s">
        <v>668</v>
      </c>
      <c r="K215" s="58" t="s">
        <v>669</v>
      </c>
      <c r="L215" s="24">
        <v>120</v>
      </c>
      <c r="M215" s="58" t="s">
        <v>628</v>
      </c>
      <c r="N215" s="167"/>
    </row>
    <row r="216" spans="2:14" s="55" customFormat="1" ht="12.75" x14ac:dyDescent="0.2">
      <c r="B216" s="56">
        <f t="shared" si="3"/>
        <v>50</v>
      </c>
      <c r="C216" s="10" t="s">
        <v>266</v>
      </c>
      <c r="D216" s="10" t="s">
        <v>118</v>
      </c>
      <c r="E216" s="58" t="s">
        <v>670</v>
      </c>
      <c r="F216" s="74">
        <v>13600000</v>
      </c>
      <c r="G216" s="74">
        <v>11832768.319999997</v>
      </c>
      <c r="H216" s="58" t="s">
        <v>671</v>
      </c>
      <c r="I216" s="58" t="s">
        <v>672</v>
      </c>
      <c r="J216" s="58" t="s">
        <v>673</v>
      </c>
      <c r="K216" s="58" t="s">
        <v>674</v>
      </c>
      <c r="L216" s="24">
        <v>180</v>
      </c>
      <c r="M216" s="58" t="s">
        <v>462</v>
      </c>
      <c r="N216" s="167"/>
    </row>
    <row r="217" spans="2:14" s="55" customFormat="1" ht="12.75" x14ac:dyDescent="0.2">
      <c r="B217" s="56">
        <f t="shared" si="3"/>
        <v>51</v>
      </c>
      <c r="C217" s="10" t="s">
        <v>675</v>
      </c>
      <c r="D217" s="10" t="s">
        <v>118</v>
      </c>
      <c r="E217" s="58" t="s">
        <v>676</v>
      </c>
      <c r="F217" s="74">
        <v>20000000</v>
      </c>
      <c r="G217" s="74">
        <v>8333333.2400000291</v>
      </c>
      <c r="H217" s="58" t="s">
        <v>677</v>
      </c>
      <c r="I217" s="58" t="s">
        <v>678</v>
      </c>
      <c r="J217" s="58" t="s">
        <v>679</v>
      </c>
      <c r="K217" s="58" t="s">
        <v>680</v>
      </c>
      <c r="L217" s="24">
        <v>180</v>
      </c>
      <c r="M217" s="58" t="s">
        <v>681</v>
      </c>
      <c r="N217" s="167"/>
    </row>
    <row r="218" spans="2:14" s="55" customFormat="1" ht="12.75" x14ac:dyDescent="0.2">
      <c r="B218" s="56">
        <f t="shared" si="3"/>
        <v>52</v>
      </c>
      <c r="C218" s="10" t="s">
        <v>675</v>
      </c>
      <c r="D218" s="10" t="s">
        <v>118</v>
      </c>
      <c r="E218" s="58" t="s">
        <v>682</v>
      </c>
      <c r="F218" s="74">
        <v>59350000</v>
      </c>
      <c r="G218" s="74">
        <v>47665229.639999919</v>
      </c>
      <c r="H218" s="58" t="s">
        <v>683</v>
      </c>
      <c r="I218" s="58" t="s">
        <v>684</v>
      </c>
      <c r="J218" s="58" t="s">
        <v>685</v>
      </c>
      <c r="K218" s="58" t="s">
        <v>686</v>
      </c>
      <c r="L218" s="24">
        <v>180</v>
      </c>
      <c r="M218" s="58" t="s">
        <v>687</v>
      </c>
      <c r="N218" s="167"/>
    </row>
    <row r="219" spans="2:14" s="55" customFormat="1" ht="12.75" x14ac:dyDescent="0.2">
      <c r="B219" s="56">
        <f t="shared" si="3"/>
        <v>53</v>
      </c>
      <c r="C219" s="10" t="s">
        <v>688</v>
      </c>
      <c r="D219" s="10" t="s">
        <v>118</v>
      </c>
      <c r="E219" s="58" t="s">
        <v>689</v>
      </c>
      <c r="F219" s="146">
        <v>5880030.8200000003</v>
      </c>
      <c r="G219" s="74">
        <v>3389791.9199999971</v>
      </c>
      <c r="H219" s="162" t="s">
        <v>690</v>
      </c>
      <c r="I219" s="58" t="s">
        <v>691</v>
      </c>
      <c r="J219" s="58" t="s">
        <v>692</v>
      </c>
      <c r="K219" s="58" t="s">
        <v>693</v>
      </c>
      <c r="L219" s="24">
        <v>120</v>
      </c>
      <c r="M219" s="59" t="s">
        <v>281</v>
      </c>
      <c r="N219" s="167"/>
    </row>
    <row r="220" spans="2:14" s="55" customFormat="1" ht="12.75" x14ac:dyDescent="0.2">
      <c r="B220" s="56">
        <f t="shared" si="3"/>
        <v>54</v>
      </c>
      <c r="C220" s="10" t="s">
        <v>688</v>
      </c>
      <c r="D220" s="10" t="s">
        <v>118</v>
      </c>
      <c r="E220" s="58" t="s">
        <v>373</v>
      </c>
      <c r="F220" s="146">
        <v>7000000</v>
      </c>
      <c r="G220" s="74">
        <v>3843137.2999999928</v>
      </c>
      <c r="H220" s="162" t="s">
        <v>694</v>
      </c>
      <c r="I220" s="58" t="s">
        <v>695</v>
      </c>
      <c r="J220" s="58" t="s">
        <v>696</v>
      </c>
      <c r="K220" s="58" t="s">
        <v>468</v>
      </c>
      <c r="L220" s="24">
        <v>60</v>
      </c>
      <c r="M220" s="59" t="s">
        <v>697</v>
      </c>
      <c r="N220" s="167"/>
    </row>
    <row r="221" spans="2:14" s="55" customFormat="1" ht="12.75" x14ac:dyDescent="0.2">
      <c r="B221" s="56">
        <f t="shared" si="3"/>
        <v>55</v>
      </c>
      <c r="C221" s="10" t="s">
        <v>698</v>
      </c>
      <c r="D221" s="10" t="s">
        <v>118</v>
      </c>
      <c r="E221" s="58" t="s">
        <v>699</v>
      </c>
      <c r="F221" s="74">
        <v>30000000</v>
      </c>
      <c r="G221" s="74">
        <v>17173180.520000007</v>
      </c>
      <c r="H221" s="58" t="s">
        <v>700</v>
      </c>
      <c r="I221" s="58" t="s">
        <v>701</v>
      </c>
      <c r="J221" s="58" t="s">
        <v>702</v>
      </c>
      <c r="K221" s="58" t="s">
        <v>703</v>
      </c>
      <c r="L221" s="24">
        <v>180</v>
      </c>
      <c r="M221" s="58" t="s">
        <v>704</v>
      </c>
      <c r="N221" s="167"/>
    </row>
    <row r="222" spans="2:14" s="55" customFormat="1" ht="12.75" x14ac:dyDescent="0.2">
      <c r="B222" s="56">
        <f t="shared" si="3"/>
        <v>56</v>
      </c>
      <c r="C222" s="10" t="s">
        <v>698</v>
      </c>
      <c r="D222" s="10" t="s">
        <v>118</v>
      </c>
      <c r="E222" s="58" t="s">
        <v>705</v>
      </c>
      <c r="F222" s="74">
        <v>10000000</v>
      </c>
      <c r="G222" s="74">
        <v>8374999.8700000029</v>
      </c>
      <c r="H222" s="171" t="s">
        <v>706</v>
      </c>
      <c r="I222" s="169" t="s">
        <v>707</v>
      </c>
      <c r="J222" s="58" t="s">
        <v>708</v>
      </c>
      <c r="K222" s="58" t="s">
        <v>709</v>
      </c>
      <c r="L222" s="24">
        <v>240</v>
      </c>
      <c r="M222" s="58" t="s">
        <v>710</v>
      </c>
      <c r="N222" s="167"/>
    </row>
    <row r="223" spans="2:14" s="55" customFormat="1" ht="12.75" x14ac:dyDescent="0.2">
      <c r="B223" s="56">
        <f t="shared" si="3"/>
        <v>57</v>
      </c>
      <c r="C223" s="10" t="s">
        <v>698</v>
      </c>
      <c r="D223" s="10" t="s">
        <v>118</v>
      </c>
      <c r="E223" s="58" t="s">
        <v>711</v>
      </c>
      <c r="F223" s="74">
        <v>3500000</v>
      </c>
      <c r="G223" s="74">
        <v>3219409.3299999968</v>
      </c>
      <c r="H223" s="171"/>
      <c r="I223" s="169" t="s">
        <v>712</v>
      </c>
      <c r="J223" s="58" t="s">
        <v>713</v>
      </c>
      <c r="K223" s="58" t="s">
        <v>714</v>
      </c>
      <c r="L223" s="24">
        <v>240</v>
      </c>
      <c r="M223" s="58" t="s">
        <v>715</v>
      </c>
      <c r="N223" s="167"/>
    </row>
    <row r="224" spans="2:14" s="55" customFormat="1" ht="12.75" x14ac:dyDescent="0.2">
      <c r="B224" s="56">
        <f t="shared" si="3"/>
        <v>58</v>
      </c>
      <c r="C224" s="10" t="s">
        <v>716</v>
      </c>
      <c r="D224" s="10" t="s">
        <v>118</v>
      </c>
      <c r="E224" s="58" t="s">
        <v>717</v>
      </c>
      <c r="F224" s="74">
        <v>60000000</v>
      </c>
      <c r="G224" s="74">
        <v>46785714.180000022</v>
      </c>
      <c r="H224" s="58" t="s">
        <v>718</v>
      </c>
      <c r="I224" s="169" t="s">
        <v>719</v>
      </c>
      <c r="J224" s="58" t="s">
        <v>720</v>
      </c>
      <c r="K224" s="58" t="s">
        <v>721</v>
      </c>
      <c r="L224" s="24">
        <v>180</v>
      </c>
      <c r="M224" s="58" t="s">
        <v>722</v>
      </c>
      <c r="N224" s="167"/>
    </row>
    <row r="225" spans="2:14" s="55" customFormat="1" ht="12.75" x14ac:dyDescent="0.2">
      <c r="B225" s="56">
        <f t="shared" si="3"/>
        <v>59</v>
      </c>
      <c r="C225" s="10" t="s">
        <v>723</v>
      </c>
      <c r="D225" s="10" t="s">
        <v>118</v>
      </c>
      <c r="E225" s="58" t="s">
        <v>724</v>
      </c>
      <c r="F225" s="74">
        <v>7600000</v>
      </c>
      <c r="G225" s="74">
        <v>2073778.7800000086</v>
      </c>
      <c r="H225" s="58" t="s">
        <v>725</v>
      </c>
      <c r="I225" s="58" t="s">
        <v>726</v>
      </c>
      <c r="J225" s="168" t="s">
        <v>727</v>
      </c>
      <c r="K225" s="58" t="s">
        <v>656</v>
      </c>
      <c r="L225" s="24">
        <v>108</v>
      </c>
      <c r="M225" s="58" t="s">
        <v>251</v>
      </c>
      <c r="N225" s="167"/>
    </row>
    <row r="226" spans="2:14" s="55" customFormat="1" ht="12.75" x14ac:dyDescent="0.2">
      <c r="B226" s="56">
        <f t="shared" si="3"/>
        <v>60</v>
      </c>
      <c r="C226" s="10" t="s">
        <v>723</v>
      </c>
      <c r="D226" s="10" t="s">
        <v>118</v>
      </c>
      <c r="E226" s="58" t="s">
        <v>728</v>
      </c>
      <c r="F226" s="74">
        <v>3400000</v>
      </c>
      <c r="G226" s="74">
        <v>2227586.2000000011</v>
      </c>
      <c r="H226" s="58" t="s">
        <v>729</v>
      </c>
      <c r="I226" s="58" t="s">
        <v>730</v>
      </c>
      <c r="J226" s="58" t="s">
        <v>731</v>
      </c>
      <c r="K226" s="58" t="s">
        <v>732</v>
      </c>
      <c r="L226" s="24">
        <v>60</v>
      </c>
      <c r="M226" s="58" t="s">
        <v>449</v>
      </c>
      <c r="N226" s="167"/>
    </row>
    <row r="227" spans="2:14" s="55" customFormat="1" ht="12.75" x14ac:dyDescent="0.2">
      <c r="B227" s="56">
        <f t="shared" si="3"/>
        <v>61</v>
      </c>
      <c r="C227" s="10" t="s">
        <v>733</v>
      </c>
      <c r="D227" s="10" t="s">
        <v>118</v>
      </c>
      <c r="E227" s="58" t="s">
        <v>734</v>
      </c>
      <c r="F227" s="74">
        <v>5500000</v>
      </c>
      <c r="G227" s="74">
        <v>1305084.7000000067</v>
      </c>
      <c r="H227" s="58" t="s">
        <v>735</v>
      </c>
      <c r="I227" s="58" t="s">
        <v>736</v>
      </c>
      <c r="J227" s="58" t="s">
        <v>737</v>
      </c>
      <c r="K227" s="58" t="s">
        <v>547</v>
      </c>
      <c r="L227" s="24">
        <v>120</v>
      </c>
      <c r="M227" s="58" t="s">
        <v>697</v>
      </c>
      <c r="N227" s="167"/>
    </row>
    <row r="228" spans="2:14" s="55" customFormat="1" ht="12.75" x14ac:dyDescent="0.2">
      <c r="B228" s="56">
        <f t="shared" si="3"/>
        <v>62</v>
      </c>
      <c r="C228" s="10" t="s">
        <v>733</v>
      </c>
      <c r="D228" s="10" t="s">
        <v>118</v>
      </c>
      <c r="E228" s="58" t="s">
        <v>497</v>
      </c>
      <c r="F228" s="74">
        <v>5000000</v>
      </c>
      <c r="G228" s="74">
        <v>1666666.400000006</v>
      </c>
      <c r="H228" s="58" t="s">
        <v>738</v>
      </c>
      <c r="I228" s="58" t="s">
        <v>739</v>
      </c>
      <c r="J228" s="58" t="s">
        <v>740</v>
      </c>
      <c r="K228" s="58" t="s">
        <v>741</v>
      </c>
      <c r="L228" s="24">
        <v>120</v>
      </c>
      <c r="M228" s="58" t="s">
        <v>502</v>
      </c>
      <c r="N228" s="167"/>
    </row>
    <row r="229" spans="2:14" s="55" customFormat="1" ht="12.75" x14ac:dyDescent="0.2">
      <c r="B229" s="56">
        <f t="shared" si="3"/>
        <v>63</v>
      </c>
      <c r="C229" s="10" t="s">
        <v>742</v>
      </c>
      <c r="D229" s="10" t="s">
        <v>118</v>
      </c>
      <c r="E229" s="58" t="s">
        <v>743</v>
      </c>
      <c r="F229" s="74">
        <v>8500000</v>
      </c>
      <c r="G229" s="74">
        <v>3336256.649999992</v>
      </c>
      <c r="H229" s="58" t="s">
        <v>744</v>
      </c>
      <c r="I229" s="58" t="s">
        <v>745</v>
      </c>
      <c r="J229" s="58" t="s">
        <v>746</v>
      </c>
      <c r="K229" s="58" t="s">
        <v>600</v>
      </c>
      <c r="L229" s="24">
        <v>120</v>
      </c>
      <c r="M229" s="58" t="s">
        <v>747</v>
      </c>
      <c r="N229" s="167"/>
    </row>
    <row r="230" spans="2:14" s="55" customFormat="1" ht="12.75" x14ac:dyDescent="0.2">
      <c r="B230" s="56">
        <f t="shared" si="3"/>
        <v>64</v>
      </c>
      <c r="C230" s="10" t="s">
        <v>742</v>
      </c>
      <c r="D230" s="10" t="s">
        <v>118</v>
      </c>
      <c r="E230" s="58" t="s">
        <v>748</v>
      </c>
      <c r="F230" s="74">
        <v>1000000</v>
      </c>
      <c r="G230" s="74">
        <v>-7.1668182499706745E-10</v>
      </c>
      <c r="H230" s="58" t="s">
        <v>749</v>
      </c>
      <c r="I230" s="58" t="s">
        <v>750</v>
      </c>
      <c r="J230" s="58" t="s">
        <v>751</v>
      </c>
      <c r="K230" s="58" t="s">
        <v>752</v>
      </c>
      <c r="L230" s="24">
        <v>36</v>
      </c>
      <c r="M230" s="58" t="s">
        <v>753</v>
      </c>
      <c r="N230" s="167"/>
    </row>
    <row r="231" spans="2:14" s="55" customFormat="1" ht="12.75" x14ac:dyDescent="0.2">
      <c r="B231" s="56">
        <f t="shared" si="3"/>
        <v>65</v>
      </c>
      <c r="C231" s="10" t="s">
        <v>754</v>
      </c>
      <c r="D231" s="10" t="s">
        <v>118</v>
      </c>
      <c r="E231" s="58" t="s">
        <v>755</v>
      </c>
      <c r="F231" s="74">
        <v>17700000</v>
      </c>
      <c r="G231" s="74">
        <v>14400000</v>
      </c>
      <c r="H231" s="58" t="s">
        <v>756</v>
      </c>
      <c r="I231" s="58" t="s">
        <v>757</v>
      </c>
      <c r="J231" s="58" t="s">
        <v>758</v>
      </c>
      <c r="K231" s="58" t="s">
        <v>759</v>
      </c>
      <c r="L231" s="24">
        <v>120</v>
      </c>
      <c r="M231" s="58" t="s">
        <v>760</v>
      </c>
      <c r="N231" s="167"/>
    </row>
    <row r="232" spans="2:14" s="55" customFormat="1" ht="12.75" x14ac:dyDescent="0.2">
      <c r="B232" s="56">
        <f t="shared" si="3"/>
        <v>66</v>
      </c>
      <c r="C232" s="10" t="s">
        <v>346</v>
      </c>
      <c r="D232" s="10" t="s">
        <v>118</v>
      </c>
      <c r="E232" s="58" t="s">
        <v>761</v>
      </c>
      <c r="F232" s="74">
        <v>22000000</v>
      </c>
      <c r="G232" s="74">
        <v>3850000</v>
      </c>
      <c r="H232" s="58" t="s">
        <v>762</v>
      </c>
      <c r="I232" s="58" t="s">
        <v>763</v>
      </c>
      <c r="J232" s="58" t="s">
        <v>764</v>
      </c>
      <c r="K232" s="58" t="s">
        <v>765</v>
      </c>
      <c r="L232" s="24">
        <v>84</v>
      </c>
      <c r="M232" s="58" t="s">
        <v>766</v>
      </c>
      <c r="N232" s="167"/>
    </row>
    <row r="233" spans="2:14" s="55" customFormat="1" ht="12.75" x14ac:dyDescent="0.2">
      <c r="B233" s="56">
        <f t="shared" si="3"/>
        <v>67</v>
      </c>
      <c r="C233" s="10" t="s">
        <v>767</v>
      </c>
      <c r="D233" s="10" t="s">
        <v>118</v>
      </c>
      <c r="E233" s="58" t="s">
        <v>768</v>
      </c>
      <c r="F233" s="74">
        <v>22400000</v>
      </c>
      <c r="G233" s="74">
        <v>11805961.82000001</v>
      </c>
      <c r="H233" s="58" t="s">
        <v>769</v>
      </c>
      <c r="I233" s="58" t="s">
        <v>770</v>
      </c>
      <c r="J233" s="58" t="s">
        <v>771</v>
      </c>
      <c r="K233" s="58" t="s">
        <v>772</v>
      </c>
      <c r="L233" s="24">
        <v>180</v>
      </c>
      <c r="M233" s="58" t="s">
        <v>681</v>
      </c>
      <c r="N233" s="167"/>
    </row>
    <row r="234" spans="2:14" s="55" customFormat="1" ht="12.75" x14ac:dyDescent="0.2">
      <c r="B234" s="56">
        <f t="shared" si="3"/>
        <v>68</v>
      </c>
      <c r="C234" s="10" t="s">
        <v>767</v>
      </c>
      <c r="D234" s="10" t="s">
        <v>118</v>
      </c>
      <c r="E234" s="58" t="s">
        <v>773</v>
      </c>
      <c r="F234" s="74">
        <v>8000000</v>
      </c>
      <c r="G234" s="74">
        <v>3653179.6200000364</v>
      </c>
      <c r="H234" s="58" t="s">
        <v>774</v>
      </c>
      <c r="I234" s="58" t="s">
        <v>775</v>
      </c>
      <c r="J234" s="58" t="s">
        <v>776</v>
      </c>
      <c r="K234" s="58" t="s">
        <v>777</v>
      </c>
      <c r="L234" s="24">
        <v>180</v>
      </c>
      <c r="M234" s="58" t="s">
        <v>778</v>
      </c>
      <c r="N234" s="167"/>
    </row>
    <row r="235" spans="2:14" s="55" customFormat="1" ht="12.75" x14ac:dyDescent="0.2">
      <c r="B235" s="56">
        <f t="shared" si="3"/>
        <v>69</v>
      </c>
      <c r="C235" s="10" t="s">
        <v>767</v>
      </c>
      <c r="D235" s="10" t="s">
        <v>118</v>
      </c>
      <c r="E235" s="58" t="s">
        <v>779</v>
      </c>
      <c r="F235" s="74">
        <v>22400000</v>
      </c>
      <c r="G235" s="74">
        <v>10021052.509999972</v>
      </c>
      <c r="H235" s="58" t="s">
        <v>780</v>
      </c>
      <c r="I235" s="58" t="s">
        <v>781</v>
      </c>
      <c r="J235" s="58" t="s">
        <v>782</v>
      </c>
      <c r="K235" s="58" t="s">
        <v>783</v>
      </c>
      <c r="L235" s="24">
        <v>120</v>
      </c>
      <c r="M235" s="58" t="s">
        <v>784</v>
      </c>
      <c r="N235" s="167"/>
    </row>
    <row r="236" spans="2:14" s="55" customFormat="1" ht="12.75" x14ac:dyDescent="0.2">
      <c r="B236" s="56">
        <f t="shared" si="3"/>
        <v>70</v>
      </c>
      <c r="C236" s="10" t="s">
        <v>767</v>
      </c>
      <c r="D236" s="10" t="s">
        <v>118</v>
      </c>
      <c r="E236" s="58" t="s">
        <v>755</v>
      </c>
      <c r="F236" s="74">
        <v>10000000</v>
      </c>
      <c r="G236" s="74">
        <v>8220339.0400000047</v>
      </c>
      <c r="H236" s="58" t="s">
        <v>785</v>
      </c>
      <c r="I236" s="58" t="s">
        <v>786</v>
      </c>
      <c r="J236" s="58" t="s">
        <v>787</v>
      </c>
      <c r="K236" s="58" t="s">
        <v>512</v>
      </c>
      <c r="L236" s="24">
        <v>120</v>
      </c>
      <c r="M236" s="58" t="s">
        <v>760</v>
      </c>
      <c r="N236" s="167"/>
    </row>
    <row r="237" spans="2:14" s="55" customFormat="1" ht="12.75" x14ac:dyDescent="0.2">
      <c r="B237" s="56">
        <f t="shared" si="3"/>
        <v>71</v>
      </c>
      <c r="C237" s="10" t="s">
        <v>788</v>
      </c>
      <c r="D237" s="10" t="s">
        <v>118</v>
      </c>
      <c r="E237" s="58" t="s">
        <v>789</v>
      </c>
      <c r="F237" s="74">
        <v>13000000</v>
      </c>
      <c r="G237" s="74">
        <v>7316593.0400000345</v>
      </c>
      <c r="H237" s="58" t="s">
        <v>790</v>
      </c>
      <c r="I237" s="58" t="s">
        <v>791</v>
      </c>
      <c r="J237" s="58" t="s">
        <v>792</v>
      </c>
      <c r="K237" s="58" t="s">
        <v>793</v>
      </c>
      <c r="L237" s="24">
        <v>180</v>
      </c>
      <c r="M237" s="58" t="s">
        <v>371</v>
      </c>
      <c r="N237" s="167"/>
    </row>
    <row r="238" spans="2:14" s="55" customFormat="1" ht="12.75" x14ac:dyDescent="0.2">
      <c r="B238" s="56">
        <f t="shared" si="3"/>
        <v>72</v>
      </c>
      <c r="C238" s="10" t="s">
        <v>788</v>
      </c>
      <c r="D238" s="10" t="s">
        <v>118</v>
      </c>
      <c r="E238" s="58" t="s">
        <v>794</v>
      </c>
      <c r="F238" s="74">
        <v>5000000</v>
      </c>
      <c r="G238" s="74">
        <v>2264957.4399999976</v>
      </c>
      <c r="H238" s="58" t="s">
        <v>795</v>
      </c>
      <c r="I238" s="58" t="s">
        <v>796</v>
      </c>
      <c r="J238" s="58" t="s">
        <v>797</v>
      </c>
      <c r="K238" s="58" t="s">
        <v>454</v>
      </c>
      <c r="L238" s="24">
        <v>120</v>
      </c>
      <c r="M238" s="58" t="s">
        <v>798</v>
      </c>
      <c r="N238" s="167"/>
    </row>
    <row r="239" spans="2:14" s="55" customFormat="1" ht="12.75" x14ac:dyDescent="0.2">
      <c r="B239" s="56">
        <f t="shared" si="3"/>
        <v>73</v>
      </c>
      <c r="C239" s="10" t="s">
        <v>788</v>
      </c>
      <c r="D239" s="10" t="s">
        <v>118</v>
      </c>
      <c r="E239" s="58" t="s">
        <v>799</v>
      </c>
      <c r="F239" s="74">
        <v>7000000</v>
      </c>
      <c r="G239" s="74">
        <v>816666.49000000372</v>
      </c>
      <c r="H239" s="58" t="s">
        <v>800</v>
      </c>
      <c r="I239" s="58" t="s">
        <v>801</v>
      </c>
      <c r="J239" s="58" t="s">
        <v>802</v>
      </c>
      <c r="K239" s="58" t="s">
        <v>803</v>
      </c>
      <c r="L239" s="24">
        <v>60</v>
      </c>
      <c r="M239" s="58" t="s">
        <v>804</v>
      </c>
      <c r="N239" s="167"/>
    </row>
    <row r="240" spans="2:14" s="55" customFormat="1" ht="12.75" x14ac:dyDescent="0.2">
      <c r="B240" s="56">
        <f t="shared" si="3"/>
        <v>74</v>
      </c>
      <c r="C240" s="10" t="s">
        <v>805</v>
      </c>
      <c r="D240" s="10" t="s">
        <v>118</v>
      </c>
      <c r="E240" s="58" t="s">
        <v>806</v>
      </c>
      <c r="F240" s="74">
        <v>5900000</v>
      </c>
      <c r="G240" s="74">
        <v>4971296.2900000019</v>
      </c>
      <c r="H240" s="58" t="s">
        <v>807</v>
      </c>
      <c r="I240" s="58" t="s">
        <v>808</v>
      </c>
      <c r="J240" s="58" t="s">
        <v>809</v>
      </c>
      <c r="K240" s="58" t="s">
        <v>810</v>
      </c>
      <c r="L240" s="24">
        <v>108</v>
      </c>
      <c r="M240" s="58" t="s">
        <v>811</v>
      </c>
      <c r="N240" s="167"/>
    </row>
    <row r="241" spans="2:14" s="55" customFormat="1" ht="12.75" x14ac:dyDescent="0.2">
      <c r="B241" s="56">
        <f t="shared" si="3"/>
        <v>75</v>
      </c>
      <c r="C241" s="10" t="s">
        <v>812</v>
      </c>
      <c r="D241" s="10" t="s">
        <v>118</v>
      </c>
      <c r="E241" s="58" t="s">
        <v>813</v>
      </c>
      <c r="F241" s="74">
        <v>9599182.5700000003</v>
      </c>
      <c r="G241" s="74">
        <v>3691992.9700000007</v>
      </c>
      <c r="H241" s="58" t="s">
        <v>814</v>
      </c>
      <c r="I241" s="58" t="s">
        <v>815</v>
      </c>
      <c r="J241" s="58" t="s">
        <v>816</v>
      </c>
      <c r="K241" s="58" t="s">
        <v>661</v>
      </c>
      <c r="L241" s="24">
        <v>120</v>
      </c>
      <c r="M241" s="58" t="s">
        <v>817</v>
      </c>
      <c r="N241" s="167"/>
    </row>
    <row r="242" spans="2:14" s="55" customFormat="1" ht="12.75" x14ac:dyDescent="0.2">
      <c r="B242" s="56">
        <f t="shared" ref="B242:B301" si="4">B241+1</f>
        <v>76</v>
      </c>
      <c r="C242" s="10" t="s">
        <v>812</v>
      </c>
      <c r="D242" s="10" t="s">
        <v>118</v>
      </c>
      <c r="E242" s="58" t="s">
        <v>818</v>
      </c>
      <c r="F242" s="74">
        <v>5000000</v>
      </c>
      <c r="G242" s="74">
        <v>2350427.5199999977</v>
      </c>
      <c r="H242" s="58" t="s">
        <v>819</v>
      </c>
      <c r="I242" s="58" t="s">
        <v>820</v>
      </c>
      <c r="J242" s="58" t="s">
        <v>821</v>
      </c>
      <c r="K242" s="58" t="s">
        <v>385</v>
      </c>
      <c r="L242" s="24">
        <v>120</v>
      </c>
      <c r="M242" s="58" t="s">
        <v>822</v>
      </c>
      <c r="N242" s="167"/>
    </row>
    <row r="243" spans="2:14" s="55" customFormat="1" ht="12.75" x14ac:dyDescent="0.2">
      <c r="B243" s="56">
        <f t="shared" si="4"/>
        <v>77</v>
      </c>
      <c r="C243" s="10" t="s">
        <v>812</v>
      </c>
      <c r="D243" s="10" t="s">
        <v>118</v>
      </c>
      <c r="E243" s="58" t="s">
        <v>823</v>
      </c>
      <c r="F243" s="74">
        <v>6000000</v>
      </c>
      <c r="G243" s="74">
        <v>5135593.1800000006</v>
      </c>
      <c r="H243" s="58" t="s">
        <v>824</v>
      </c>
      <c r="I243" s="58" t="s">
        <v>614</v>
      </c>
      <c r="J243" s="58" t="s">
        <v>825</v>
      </c>
      <c r="K243" s="58" t="s">
        <v>826</v>
      </c>
      <c r="L243" s="24">
        <v>120</v>
      </c>
      <c r="M243" s="58" t="s">
        <v>513</v>
      </c>
      <c r="N243" s="167"/>
    </row>
    <row r="244" spans="2:14" s="55" customFormat="1" ht="12.75" x14ac:dyDescent="0.2">
      <c r="B244" s="56">
        <f t="shared" si="4"/>
        <v>78</v>
      </c>
      <c r="C244" s="10" t="s">
        <v>827</v>
      </c>
      <c r="D244" s="10" t="s">
        <v>118</v>
      </c>
      <c r="E244" s="58" t="s">
        <v>828</v>
      </c>
      <c r="F244" s="74">
        <v>6020000</v>
      </c>
      <c r="G244" s="74">
        <v>1568234.8799999829</v>
      </c>
      <c r="H244" s="58" t="s">
        <v>829</v>
      </c>
      <c r="I244" s="58" t="s">
        <v>830</v>
      </c>
      <c r="J244" s="58" t="s">
        <v>831</v>
      </c>
      <c r="K244" s="58" t="s">
        <v>506</v>
      </c>
      <c r="L244" s="24">
        <v>120</v>
      </c>
      <c r="M244" s="58" t="s">
        <v>832</v>
      </c>
      <c r="N244" s="167"/>
    </row>
    <row r="245" spans="2:14" s="55" customFormat="1" ht="12.75" x14ac:dyDescent="0.2">
      <c r="B245" s="56">
        <f t="shared" si="4"/>
        <v>79</v>
      </c>
      <c r="C245" s="10" t="s">
        <v>827</v>
      </c>
      <c r="D245" s="10" t="s">
        <v>118</v>
      </c>
      <c r="E245" s="58" t="s">
        <v>170</v>
      </c>
      <c r="F245" s="74">
        <v>4100000</v>
      </c>
      <c r="G245" s="74">
        <v>2323333.1600000039</v>
      </c>
      <c r="H245" s="58" t="s">
        <v>833</v>
      </c>
      <c r="I245" s="58" t="s">
        <v>834</v>
      </c>
      <c r="J245" s="58" t="s">
        <v>835</v>
      </c>
      <c r="K245" s="58" t="s">
        <v>836</v>
      </c>
      <c r="L245" s="24">
        <v>120</v>
      </c>
      <c r="M245" s="58" t="s">
        <v>338</v>
      </c>
      <c r="N245" s="167"/>
    </row>
    <row r="246" spans="2:14" s="55" customFormat="1" ht="12.75" x14ac:dyDescent="0.2">
      <c r="B246" s="56">
        <f t="shared" si="4"/>
        <v>80</v>
      </c>
      <c r="C246" s="10" t="s">
        <v>837</v>
      </c>
      <c r="D246" s="10" t="s">
        <v>118</v>
      </c>
      <c r="E246" s="58" t="s">
        <v>838</v>
      </c>
      <c r="F246" s="74">
        <v>15065057</v>
      </c>
      <c r="G246" s="74">
        <v>3542110.1800000258</v>
      </c>
      <c r="H246" s="58" t="s">
        <v>839</v>
      </c>
      <c r="I246" s="58" t="s">
        <v>840</v>
      </c>
      <c r="J246" s="58" t="s">
        <v>841</v>
      </c>
      <c r="K246" s="58" t="s">
        <v>842</v>
      </c>
      <c r="L246" s="24">
        <v>84</v>
      </c>
      <c r="M246" s="58" t="s">
        <v>595</v>
      </c>
      <c r="N246" s="167"/>
    </row>
    <row r="247" spans="2:14" s="55" customFormat="1" ht="12.75" x14ac:dyDescent="0.2">
      <c r="B247" s="56">
        <f t="shared" si="4"/>
        <v>81</v>
      </c>
      <c r="C247" s="10" t="s">
        <v>843</v>
      </c>
      <c r="D247" s="10" t="s">
        <v>118</v>
      </c>
      <c r="E247" s="59" t="s">
        <v>844</v>
      </c>
      <c r="F247" s="74">
        <v>19400000</v>
      </c>
      <c r="G247" s="74">
        <v>15859641.00000002</v>
      </c>
      <c r="H247" s="58" t="s">
        <v>845</v>
      </c>
      <c r="I247" s="58" t="s">
        <v>846</v>
      </c>
      <c r="J247" s="58" t="s">
        <v>847</v>
      </c>
      <c r="K247" s="58" t="s">
        <v>848</v>
      </c>
      <c r="L247" s="24">
        <v>180</v>
      </c>
      <c r="M247" s="59" t="s">
        <v>849</v>
      </c>
      <c r="N247" s="167"/>
    </row>
    <row r="248" spans="2:14" s="55" customFormat="1" ht="12.75" x14ac:dyDescent="0.2">
      <c r="B248" s="56">
        <f t="shared" si="4"/>
        <v>82</v>
      </c>
      <c r="C248" s="10" t="s">
        <v>843</v>
      </c>
      <c r="D248" s="10" t="s">
        <v>118</v>
      </c>
      <c r="E248" s="59" t="s">
        <v>144</v>
      </c>
      <c r="F248" s="74">
        <v>1522348.62</v>
      </c>
      <c r="G248" s="74">
        <v>1217878.8600000003</v>
      </c>
      <c r="H248" s="58" t="s">
        <v>850</v>
      </c>
      <c r="I248" s="58" t="s">
        <v>851</v>
      </c>
      <c r="J248" s="58" t="s">
        <v>852</v>
      </c>
      <c r="K248" s="58" t="s">
        <v>853</v>
      </c>
      <c r="L248" s="24">
        <v>60</v>
      </c>
      <c r="M248" s="59" t="s">
        <v>854</v>
      </c>
      <c r="N248" s="167"/>
    </row>
    <row r="249" spans="2:14" s="55" customFormat="1" ht="12.75" x14ac:dyDescent="0.2">
      <c r="B249" s="56">
        <f t="shared" si="4"/>
        <v>83</v>
      </c>
      <c r="C249" s="10" t="s">
        <v>855</v>
      </c>
      <c r="D249" s="10" t="s">
        <v>118</v>
      </c>
      <c r="E249" s="58" t="s">
        <v>856</v>
      </c>
      <c r="F249" s="74">
        <v>10000000</v>
      </c>
      <c r="G249" s="74">
        <v>8884506.2000000011</v>
      </c>
      <c r="H249" s="58" t="s">
        <v>857</v>
      </c>
      <c r="I249" s="58" t="s">
        <v>858</v>
      </c>
      <c r="J249" s="58" t="s">
        <v>859</v>
      </c>
      <c r="K249" s="58" t="s">
        <v>860</v>
      </c>
      <c r="L249" s="24">
        <v>180</v>
      </c>
      <c r="M249" s="58" t="s">
        <v>861</v>
      </c>
      <c r="N249" s="167"/>
    </row>
    <row r="250" spans="2:14" s="55" customFormat="1" ht="12.75" x14ac:dyDescent="0.2">
      <c r="B250" s="56">
        <f t="shared" si="4"/>
        <v>84</v>
      </c>
      <c r="C250" s="10" t="s">
        <v>862</v>
      </c>
      <c r="D250" s="10" t="s">
        <v>118</v>
      </c>
      <c r="E250" s="58" t="s">
        <v>863</v>
      </c>
      <c r="F250" s="74">
        <v>5700000</v>
      </c>
      <c r="G250" s="74">
        <v>3542603.8099999977</v>
      </c>
      <c r="H250" s="58" t="s">
        <v>864</v>
      </c>
      <c r="I250" s="58" t="s">
        <v>865</v>
      </c>
      <c r="J250" s="58" t="s">
        <v>866</v>
      </c>
      <c r="K250" s="58" t="s">
        <v>867</v>
      </c>
      <c r="L250" s="24">
        <v>120</v>
      </c>
      <c r="M250" s="58" t="s">
        <v>760</v>
      </c>
      <c r="N250" s="167"/>
    </row>
    <row r="251" spans="2:14" s="55" customFormat="1" ht="12.75" x14ac:dyDescent="0.2">
      <c r="B251" s="56">
        <f t="shared" si="4"/>
        <v>85</v>
      </c>
      <c r="C251" s="10" t="s">
        <v>868</v>
      </c>
      <c r="D251" s="10" t="s">
        <v>118</v>
      </c>
      <c r="E251" s="58" t="s">
        <v>869</v>
      </c>
      <c r="F251" s="74">
        <v>24600000</v>
      </c>
      <c r="G251" s="74">
        <v>17347317.140000001</v>
      </c>
      <c r="H251" s="58" t="s">
        <v>870</v>
      </c>
      <c r="I251" s="58" t="s">
        <v>871</v>
      </c>
      <c r="J251" s="58" t="s">
        <v>872</v>
      </c>
      <c r="K251" s="58" t="s">
        <v>873</v>
      </c>
      <c r="L251" s="24">
        <v>180</v>
      </c>
      <c r="M251" s="58" t="s">
        <v>436</v>
      </c>
      <c r="N251" s="167"/>
    </row>
    <row r="252" spans="2:14" s="55" customFormat="1" ht="12.75" x14ac:dyDescent="0.2">
      <c r="B252" s="56">
        <f t="shared" si="4"/>
        <v>86</v>
      </c>
      <c r="C252" s="10" t="s">
        <v>282</v>
      </c>
      <c r="D252" s="10" t="s">
        <v>118</v>
      </c>
      <c r="E252" s="58" t="s">
        <v>874</v>
      </c>
      <c r="F252" s="74">
        <v>5620844</v>
      </c>
      <c r="G252" s="74">
        <v>3834114.0799999908</v>
      </c>
      <c r="H252" s="58" t="s">
        <v>875</v>
      </c>
      <c r="I252" s="58" t="s">
        <v>876</v>
      </c>
      <c r="J252" s="58" t="s">
        <v>877</v>
      </c>
      <c r="K252" s="58" t="s">
        <v>867</v>
      </c>
      <c r="L252" s="24">
        <v>240</v>
      </c>
      <c r="M252" s="58" t="s">
        <v>878</v>
      </c>
      <c r="N252" s="167"/>
    </row>
    <row r="253" spans="2:14" s="55" customFormat="1" ht="12.75" x14ac:dyDescent="0.2">
      <c r="B253" s="56">
        <f t="shared" si="4"/>
        <v>87</v>
      </c>
      <c r="C253" s="10" t="s">
        <v>282</v>
      </c>
      <c r="D253" s="10" t="s">
        <v>118</v>
      </c>
      <c r="E253" s="58" t="s">
        <v>879</v>
      </c>
      <c r="F253" s="74">
        <v>5000000</v>
      </c>
      <c r="G253" s="74">
        <v>2583333.1400000043</v>
      </c>
      <c r="H253" s="58" t="s">
        <v>880</v>
      </c>
      <c r="I253" s="58" t="s">
        <v>881</v>
      </c>
      <c r="J253" s="58" t="s">
        <v>882</v>
      </c>
      <c r="K253" s="58" t="s">
        <v>741</v>
      </c>
      <c r="L253" s="24">
        <v>120</v>
      </c>
      <c r="M253" s="58" t="s">
        <v>883</v>
      </c>
      <c r="N253" s="167"/>
    </row>
    <row r="254" spans="2:14" s="55" customFormat="1" ht="12.75" x14ac:dyDescent="0.2">
      <c r="B254" s="56">
        <f t="shared" si="4"/>
        <v>88</v>
      </c>
      <c r="C254" s="10" t="s">
        <v>282</v>
      </c>
      <c r="D254" s="10" t="s">
        <v>118</v>
      </c>
      <c r="E254" s="58" t="s">
        <v>884</v>
      </c>
      <c r="F254" s="74">
        <v>6700000</v>
      </c>
      <c r="G254" s="74">
        <v>3629166.8499999959</v>
      </c>
      <c r="H254" s="58" t="s">
        <v>885</v>
      </c>
      <c r="I254" s="58" t="s">
        <v>886</v>
      </c>
      <c r="J254" s="58" t="s">
        <v>887</v>
      </c>
      <c r="K254" s="58" t="s">
        <v>656</v>
      </c>
      <c r="L254" s="24">
        <v>120</v>
      </c>
      <c r="M254" s="58" t="s">
        <v>888</v>
      </c>
      <c r="N254" s="167"/>
    </row>
    <row r="255" spans="2:14" s="55" customFormat="1" ht="12.75" x14ac:dyDescent="0.2">
      <c r="B255" s="56">
        <f t="shared" si="4"/>
        <v>89</v>
      </c>
      <c r="C255" s="10" t="s">
        <v>889</v>
      </c>
      <c r="D255" s="10" t="s">
        <v>118</v>
      </c>
      <c r="E255" s="58" t="s">
        <v>890</v>
      </c>
      <c r="F255" s="74">
        <v>13600000</v>
      </c>
      <c r="G255" s="74">
        <v>8132234.5300000049</v>
      </c>
      <c r="H255" s="58" t="s">
        <v>891</v>
      </c>
      <c r="I255" s="58" t="s">
        <v>892</v>
      </c>
      <c r="J255" s="58" t="s">
        <v>893</v>
      </c>
      <c r="K255" s="58" t="s">
        <v>894</v>
      </c>
      <c r="L255" s="24">
        <v>180</v>
      </c>
      <c r="M255" s="58" t="s">
        <v>371</v>
      </c>
      <c r="N255" s="167"/>
    </row>
    <row r="256" spans="2:14" s="55" customFormat="1" ht="12.75" x14ac:dyDescent="0.2">
      <c r="B256" s="56">
        <f t="shared" si="4"/>
        <v>90</v>
      </c>
      <c r="C256" s="10" t="s">
        <v>889</v>
      </c>
      <c r="D256" s="10" t="s">
        <v>118</v>
      </c>
      <c r="E256" s="58" t="s">
        <v>895</v>
      </c>
      <c r="F256" s="74">
        <v>6436800</v>
      </c>
      <c r="G256" s="74">
        <v>4505760</v>
      </c>
      <c r="H256" s="58" t="s">
        <v>896</v>
      </c>
      <c r="I256" s="58" t="s">
        <v>897</v>
      </c>
      <c r="J256" s="58" t="s">
        <v>689</v>
      </c>
      <c r="K256" s="58" t="s">
        <v>526</v>
      </c>
      <c r="L256" s="24">
        <v>120</v>
      </c>
      <c r="M256" s="59" t="s">
        <v>356</v>
      </c>
      <c r="N256" s="167"/>
    </row>
    <row r="257" spans="2:14" s="55" customFormat="1" ht="12.75" x14ac:dyDescent="0.2">
      <c r="B257" s="56">
        <f t="shared" si="4"/>
        <v>91</v>
      </c>
      <c r="C257" s="10" t="s">
        <v>898</v>
      </c>
      <c r="D257" s="10" t="s">
        <v>118</v>
      </c>
      <c r="E257" s="58" t="s">
        <v>899</v>
      </c>
      <c r="F257" s="74">
        <v>33700000</v>
      </c>
      <c r="G257" s="74">
        <v>27429568.219999969</v>
      </c>
      <c r="H257" s="58" t="s">
        <v>900</v>
      </c>
      <c r="I257" s="58" t="s">
        <v>901</v>
      </c>
      <c r="J257" s="58" t="s">
        <v>902</v>
      </c>
      <c r="K257" s="58" t="s">
        <v>903</v>
      </c>
      <c r="L257" s="24">
        <v>180</v>
      </c>
      <c r="M257" s="59" t="s">
        <v>904</v>
      </c>
      <c r="N257" s="167"/>
    </row>
    <row r="258" spans="2:14" s="55" customFormat="1" ht="12.75" x14ac:dyDescent="0.2">
      <c r="B258" s="56">
        <f t="shared" si="4"/>
        <v>92</v>
      </c>
      <c r="C258" s="10" t="s">
        <v>905</v>
      </c>
      <c r="D258" s="10" t="s">
        <v>118</v>
      </c>
      <c r="E258" s="58" t="s">
        <v>906</v>
      </c>
      <c r="F258" s="74">
        <v>10000000</v>
      </c>
      <c r="G258" s="74">
        <v>3777777.280000017</v>
      </c>
      <c r="H258" s="58" t="s">
        <v>907</v>
      </c>
      <c r="I258" s="58" t="s">
        <v>908</v>
      </c>
      <c r="J258" s="58" t="s">
        <v>909</v>
      </c>
      <c r="K258" s="58" t="s">
        <v>910</v>
      </c>
      <c r="L258" s="24">
        <v>180</v>
      </c>
      <c r="M258" s="59" t="s">
        <v>338</v>
      </c>
      <c r="N258" s="167"/>
    </row>
    <row r="259" spans="2:14" s="55" customFormat="1" ht="12.75" x14ac:dyDescent="0.2">
      <c r="B259" s="56">
        <f t="shared" si="4"/>
        <v>93</v>
      </c>
      <c r="C259" s="10" t="s">
        <v>905</v>
      </c>
      <c r="D259" s="10" t="s">
        <v>118</v>
      </c>
      <c r="E259" s="58" t="s">
        <v>911</v>
      </c>
      <c r="F259" s="74">
        <v>16778912.289999999</v>
      </c>
      <c r="G259" s="74">
        <v>5872619.230000034</v>
      </c>
      <c r="H259" s="58" t="s">
        <v>912</v>
      </c>
      <c r="I259" s="58" t="s">
        <v>913</v>
      </c>
      <c r="J259" s="58" t="s">
        <v>914</v>
      </c>
      <c r="K259" s="58" t="s">
        <v>605</v>
      </c>
      <c r="L259" s="24">
        <v>120</v>
      </c>
      <c r="M259" s="58" t="s">
        <v>392</v>
      </c>
      <c r="N259" s="167"/>
    </row>
    <row r="260" spans="2:14" s="55" customFormat="1" ht="12.75" x14ac:dyDescent="0.2">
      <c r="B260" s="56">
        <f t="shared" si="4"/>
        <v>94</v>
      </c>
      <c r="C260" s="10" t="s">
        <v>905</v>
      </c>
      <c r="D260" s="10" t="s">
        <v>118</v>
      </c>
      <c r="E260" s="58" t="s">
        <v>915</v>
      </c>
      <c r="F260" s="74">
        <v>50000000</v>
      </c>
      <c r="G260" s="74">
        <v>35267857.18999999</v>
      </c>
      <c r="H260" s="58" t="s">
        <v>916</v>
      </c>
      <c r="I260" s="169" t="s">
        <v>917</v>
      </c>
      <c r="J260" s="58" t="s">
        <v>918</v>
      </c>
      <c r="K260" s="58" t="s">
        <v>919</v>
      </c>
      <c r="L260" s="24">
        <v>120</v>
      </c>
      <c r="M260" s="58" t="s">
        <v>920</v>
      </c>
      <c r="N260" s="167"/>
    </row>
    <row r="261" spans="2:14" s="55" customFormat="1" ht="12.75" x14ac:dyDescent="0.2">
      <c r="B261" s="56">
        <f t="shared" si="4"/>
        <v>95</v>
      </c>
      <c r="C261" s="10" t="s">
        <v>921</v>
      </c>
      <c r="D261" s="10" t="s">
        <v>118</v>
      </c>
      <c r="E261" s="58" t="s">
        <v>922</v>
      </c>
      <c r="F261" s="74">
        <v>1500000</v>
      </c>
      <c r="G261" s="74">
        <v>749999.93999999925</v>
      </c>
      <c r="H261" s="58" t="s">
        <v>923</v>
      </c>
      <c r="I261" s="169" t="s">
        <v>924</v>
      </c>
      <c r="J261" s="58" t="s">
        <v>925</v>
      </c>
      <c r="K261" s="58" t="s">
        <v>926</v>
      </c>
      <c r="L261" s="24">
        <v>60</v>
      </c>
      <c r="M261" s="58" t="s">
        <v>927</v>
      </c>
      <c r="N261" s="167"/>
    </row>
    <row r="262" spans="2:14" s="55" customFormat="1" ht="12.75" x14ac:dyDescent="0.2">
      <c r="B262" s="56">
        <f t="shared" si="4"/>
        <v>96</v>
      </c>
      <c r="C262" s="10" t="s">
        <v>928</v>
      </c>
      <c r="D262" s="10" t="s">
        <v>118</v>
      </c>
      <c r="E262" s="58" t="s">
        <v>929</v>
      </c>
      <c r="F262" s="74">
        <v>19015055.68</v>
      </c>
      <c r="G262" s="74">
        <v>16095947.869999969</v>
      </c>
      <c r="H262" s="58" t="s">
        <v>930</v>
      </c>
      <c r="I262" s="58" t="s">
        <v>931</v>
      </c>
      <c r="J262" s="58" t="s">
        <v>932</v>
      </c>
      <c r="K262" s="58" t="s">
        <v>867</v>
      </c>
      <c r="L262" s="24">
        <v>240</v>
      </c>
      <c r="M262" s="59" t="s">
        <v>933</v>
      </c>
      <c r="N262" s="167"/>
    </row>
    <row r="263" spans="2:14" s="55" customFormat="1" ht="12.75" x14ac:dyDescent="0.2">
      <c r="B263" s="56">
        <f t="shared" si="4"/>
        <v>97</v>
      </c>
      <c r="C263" s="10" t="s">
        <v>928</v>
      </c>
      <c r="D263" s="10" t="s">
        <v>118</v>
      </c>
      <c r="E263" s="58" t="s">
        <v>934</v>
      </c>
      <c r="F263" s="74">
        <v>20000000</v>
      </c>
      <c r="G263" s="74">
        <v>16239316.259999968</v>
      </c>
      <c r="H263" s="58" t="s">
        <v>935</v>
      </c>
      <c r="I263" s="58" t="s">
        <v>936</v>
      </c>
      <c r="J263" s="58" t="s">
        <v>937</v>
      </c>
      <c r="K263" s="58" t="s">
        <v>938</v>
      </c>
      <c r="L263" s="24">
        <v>120</v>
      </c>
      <c r="M263" s="58" t="s">
        <v>939</v>
      </c>
      <c r="N263" s="167"/>
    </row>
    <row r="264" spans="2:14" s="55" customFormat="1" ht="12.75" x14ac:dyDescent="0.2">
      <c r="B264" s="56">
        <f t="shared" si="4"/>
        <v>98</v>
      </c>
      <c r="C264" s="10" t="s">
        <v>940</v>
      </c>
      <c r="D264" s="10" t="s">
        <v>118</v>
      </c>
      <c r="E264" s="58" t="s">
        <v>941</v>
      </c>
      <c r="F264" s="74">
        <v>27900000</v>
      </c>
      <c r="G264" s="74">
        <v>23668562.989999976</v>
      </c>
      <c r="H264" s="58" t="s">
        <v>942</v>
      </c>
      <c r="I264" s="58" t="s">
        <v>943</v>
      </c>
      <c r="J264" s="58" t="s">
        <v>944</v>
      </c>
      <c r="K264" s="58" t="s">
        <v>417</v>
      </c>
      <c r="L264" s="24">
        <v>240</v>
      </c>
      <c r="M264" s="58" t="s">
        <v>148</v>
      </c>
      <c r="N264" s="167"/>
    </row>
    <row r="265" spans="2:14" s="55" customFormat="1" ht="12.75" x14ac:dyDescent="0.2">
      <c r="B265" s="56">
        <f t="shared" si="4"/>
        <v>99</v>
      </c>
      <c r="C265" s="10" t="s">
        <v>940</v>
      </c>
      <c r="D265" s="10" t="s">
        <v>118</v>
      </c>
      <c r="E265" s="58" t="s">
        <v>945</v>
      </c>
      <c r="F265" s="74">
        <v>2062857</v>
      </c>
      <c r="G265" s="74">
        <v>1468474.4400000011</v>
      </c>
      <c r="H265" s="58" t="s">
        <v>946</v>
      </c>
      <c r="I265" s="58" t="s">
        <v>947</v>
      </c>
      <c r="J265" s="168" t="s">
        <v>948</v>
      </c>
      <c r="K265" s="58" t="s">
        <v>949</v>
      </c>
      <c r="L265" s="24">
        <v>60</v>
      </c>
      <c r="M265" s="58" t="s">
        <v>950</v>
      </c>
      <c r="N265" s="167"/>
    </row>
    <row r="266" spans="2:14" s="55" customFormat="1" ht="12.75" x14ac:dyDescent="0.2">
      <c r="B266" s="56">
        <f t="shared" si="4"/>
        <v>100</v>
      </c>
      <c r="C266" s="10" t="s">
        <v>951</v>
      </c>
      <c r="D266" s="10" t="s">
        <v>118</v>
      </c>
      <c r="E266" s="58" t="s">
        <v>952</v>
      </c>
      <c r="F266" s="74">
        <v>6000000</v>
      </c>
      <c r="G266" s="74">
        <v>3450000</v>
      </c>
      <c r="H266" s="58" t="s">
        <v>953</v>
      </c>
      <c r="I266" s="58" t="s">
        <v>954</v>
      </c>
      <c r="J266" s="58" t="s">
        <v>955</v>
      </c>
      <c r="K266" s="58" t="s">
        <v>956</v>
      </c>
      <c r="L266" s="24">
        <v>120</v>
      </c>
      <c r="M266" s="59" t="s">
        <v>957</v>
      </c>
      <c r="N266" s="167"/>
    </row>
    <row r="267" spans="2:14" s="55" customFormat="1" ht="12.75" x14ac:dyDescent="0.2">
      <c r="B267" s="56">
        <f t="shared" si="4"/>
        <v>101</v>
      </c>
      <c r="C267" s="10" t="s">
        <v>951</v>
      </c>
      <c r="D267" s="10" t="s">
        <v>118</v>
      </c>
      <c r="E267" s="58" t="s">
        <v>958</v>
      </c>
      <c r="F267" s="74">
        <v>10492789.380000001</v>
      </c>
      <c r="G267" s="74">
        <v>8136384.6400000136</v>
      </c>
      <c r="H267" s="58" t="s">
        <v>959</v>
      </c>
      <c r="I267" s="58" t="s">
        <v>960</v>
      </c>
      <c r="J267" s="58" t="s">
        <v>708</v>
      </c>
      <c r="K267" s="58" t="s">
        <v>961</v>
      </c>
      <c r="L267" s="24">
        <v>180</v>
      </c>
      <c r="M267" s="59" t="s">
        <v>399</v>
      </c>
      <c r="N267" s="167"/>
    </row>
    <row r="268" spans="2:14" s="55" customFormat="1" ht="12.75" x14ac:dyDescent="0.2">
      <c r="B268" s="56">
        <f t="shared" si="4"/>
        <v>102</v>
      </c>
      <c r="C268" s="10" t="s">
        <v>962</v>
      </c>
      <c r="D268" s="10" t="s">
        <v>118</v>
      </c>
      <c r="E268" s="58" t="s">
        <v>963</v>
      </c>
      <c r="F268" s="74">
        <v>5960000</v>
      </c>
      <c r="G268" s="74">
        <v>2019947.8900000169</v>
      </c>
      <c r="H268" s="58" t="s">
        <v>964</v>
      </c>
      <c r="I268" s="58" t="s">
        <v>965</v>
      </c>
      <c r="J268" s="58" t="s">
        <v>966</v>
      </c>
      <c r="K268" s="58" t="s">
        <v>627</v>
      </c>
      <c r="L268" s="24">
        <v>120</v>
      </c>
      <c r="M268" s="58" t="s">
        <v>392</v>
      </c>
      <c r="N268" s="167"/>
    </row>
    <row r="269" spans="2:14" s="55" customFormat="1" ht="12.75" x14ac:dyDescent="0.2">
      <c r="B269" s="56">
        <f t="shared" si="4"/>
        <v>103</v>
      </c>
      <c r="C269" s="10" t="s">
        <v>962</v>
      </c>
      <c r="D269" s="10" t="s">
        <v>118</v>
      </c>
      <c r="E269" s="58" t="s">
        <v>967</v>
      </c>
      <c r="F269" s="74">
        <v>1895734</v>
      </c>
      <c r="G269" s="74">
        <v>1089038.8000000045</v>
      </c>
      <c r="H269" s="58" t="s">
        <v>968</v>
      </c>
      <c r="I269" s="58" t="s">
        <v>969</v>
      </c>
      <c r="J269" s="58" t="s">
        <v>970</v>
      </c>
      <c r="K269" s="58" t="s">
        <v>971</v>
      </c>
      <c r="L269" s="24">
        <v>144</v>
      </c>
      <c r="M269" s="58" t="s">
        <v>972</v>
      </c>
      <c r="N269" s="167"/>
    </row>
    <row r="270" spans="2:14" s="55" customFormat="1" ht="12.75" x14ac:dyDescent="0.2">
      <c r="B270" s="56">
        <f t="shared" si="4"/>
        <v>104</v>
      </c>
      <c r="C270" s="10" t="s">
        <v>973</v>
      </c>
      <c r="D270" s="10" t="s">
        <v>118</v>
      </c>
      <c r="E270" s="58" t="s">
        <v>879</v>
      </c>
      <c r="F270" s="74">
        <v>4059787.66</v>
      </c>
      <c r="G270" s="74">
        <v>2097557.1799999969</v>
      </c>
      <c r="H270" s="58" t="s">
        <v>974</v>
      </c>
      <c r="I270" s="58" t="s">
        <v>975</v>
      </c>
      <c r="J270" s="58" t="s">
        <v>976</v>
      </c>
      <c r="K270" s="58" t="s">
        <v>977</v>
      </c>
      <c r="L270" s="24">
        <v>120</v>
      </c>
      <c r="M270" s="58" t="s">
        <v>883</v>
      </c>
      <c r="N270" s="167"/>
    </row>
    <row r="271" spans="2:14" s="55" customFormat="1" ht="12.75" x14ac:dyDescent="0.2">
      <c r="B271" s="56">
        <f t="shared" si="4"/>
        <v>105</v>
      </c>
      <c r="C271" s="10" t="s">
        <v>973</v>
      </c>
      <c r="D271" s="10" t="s">
        <v>118</v>
      </c>
      <c r="E271" s="58" t="s">
        <v>503</v>
      </c>
      <c r="F271" s="74">
        <v>6812738.6200000001</v>
      </c>
      <c r="G271" s="74">
        <v>5831242.429999995</v>
      </c>
      <c r="H271" s="58" t="s">
        <v>978</v>
      </c>
      <c r="I271" s="58" t="s">
        <v>979</v>
      </c>
      <c r="J271" s="168" t="s">
        <v>980</v>
      </c>
      <c r="K271" s="58" t="s">
        <v>656</v>
      </c>
      <c r="L271" s="24">
        <v>120</v>
      </c>
      <c r="M271" s="58" t="s">
        <v>507</v>
      </c>
      <c r="N271" s="167"/>
    </row>
    <row r="272" spans="2:14" s="55" customFormat="1" ht="12.75" x14ac:dyDescent="0.2">
      <c r="B272" s="56">
        <f t="shared" si="4"/>
        <v>106</v>
      </c>
      <c r="C272" s="10" t="s">
        <v>981</v>
      </c>
      <c r="D272" s="10" t="s">
        <v>118</v>
      </c>
      <c r="E272" s="58" t="s">
        <v>982</v>
      </c>
      <c r="F272" s="74">
        <v>12300000</v>
      </c>
      <c r="G272" s="74">
        <v>8524914.8000000063</v>
      </c>
      <c r="H272" s="58" t="s">
        <v>983</v>
      </c>
      <c r="I272" s="58" t="s">
        <v>984</v>
      </c>
      <c r="J272" s="58" t="s">
        <v>985</v>
      </c>
      <c r="K272" s="58" t="s">
        <v>526</v>
      </c>
      <c r="L272" s="24">
        <v>180</v>
      </c>
      <c r="M272" s="58" t="s">
        <v>904</v>
      </c>
      <c r="N272" s="167"/>
    </row>
    <row r="273" spans="2:14" s="55" customFormat="1" ht="12.75" x14ac:dyDescent="0.2">
      <c r="B273" s="56">
        <f t="shared" si="4"/>
        <v>107</v>
      </c>
      <c r="C273" s="10" t="s">
        <v>986</v>
      </c>
      <c r="D273" s="10" t="s">
        <v>118</v>
      </c>
      <c r="E273" s="58" t="s">
        <v>987</v>
      </c>
      <c r="F273" s="74">
        <v>19439290.390000001</v>
      </c>
      <c r="G273" s="74">
        <v>13406407.150000006</v>
      </c>
      <c r="H273" s="58" t="s">
        <v>988</v>
      </c>
      <c r="I273" s="58" t="s">
        <v>989</v>
      </c>
      <c r="J273" s="168" t="s">
        <v>990</v>
      </c>
      <c r="K273" s="58" t="s">
        <v>991</v>
      </c>
      <c r="L273" s="24">
        <v>60</v>
      </c>
      <c r="M273" s="58" t="s">
        <v>449</v>
      </c>
      <c r="N273" s="167"/>
    </row>
    <row r="274" spans="2:14" s="55" customFormat="1" ht="12.75" x14ac:dyDescent="0.2">
      <c r="B274" s="56">
        <f t="shared" si="4"/>
        <v>108</v>
      </c>
      <c r="C274" s="10" t="s">
        <v>986</v>
      </c>
      <c r="D274" s="10" t="s">
        <v>118</v>
      </c>
      <c r="E274" s="58" t="s">
        <v>992</v>
      </c>
      <c r="F274" s="74">
        <v>35578898.090000004</v>
      </c>
      <c r="G274" s="74">
        <v>31934623.859999985</v>
      </c>
      <c r="H274" s="58" t="s">
        <v>993</v>
      </c>
      <c r="I274" s="58" t="s">
        <v>994</v>
      </c>
      <c r="J274" s="168" t="s">
        <v>809</v>
      </c>
      <c r="K274" s="58" t="s">
        <v>995</v>
      </c>
      <c r="L274" s="24">
        <v>120</v>
      </c>
      <c r="M274" s="58" t="s">
        <v>996</v>
      </c>
      <c r="N274" s="167"/>
    </row>
    <row r="275" spans="2:14" s="55" customFormat="1" ht="12.75" x14ac:dyDescent="0.2">
      <c r="B275" s="56">
        <f t="shared" si="4"/>
        <v>109</v>
      </c>
      <c r="C275" s="10" t="s">
        <v>997</v>
      </c>
      <c r="D275" s="10" t="s">
        <v>118</v>
      </c>
      <c r="E275" s="58" t="s">
        <v>998</v>
      </c>
      <c r="F275" s="74">
        <v>80000000</v>
      </c>
      <c r="G275" s="74">
        <v>70290530.0200001</v>
      </c>
      <c r="H275" s="58" t="s">
        <v>999</v>
      </c>
      <c r="I275" s="58" t="s">
        <v>1000</v>
      </c>
      <c r="J275" s="58" t="s">
        <v>1001</v>
      </c>
      <c r="K275" s="58" t="s">
        <v>1002</v>
      </c>
      <c r="L275" s="24">
        <v>240</v>
      </c>
      <c r="M275" s="58" t="s">
        <v>933</v>
      </c>
      <c r="N275" s="167"/>
    </row>
    <row r="276" spans="2:14" s="55" customFormat="1" ht="12.75" x14ac:dyDescent="0.2">
      <c r="B276" s="56">
        <f t="shared" si="4"/>
        <v>110</v>
      </c>
      <c r="C276" s="10" t="s">
        <v>1003</v>
      </c>
      <c r="D276" s="10" t="s">
        <v>118</v>
      </c>
      <c r="E276" s="58" t="s">
        <v>1004</v>
      </c>
      <c r="F276" s="74">
        <v>11000000</v>
      </c>
      <c r="G276" s="74">
        <v>5076923.3300000094</v>
      </c>
      <c r="H276" s="58" t="s">
        <v>1005</v>
      </c>
      <c r="I276" s="58" t="s">
        <v>1006</v>
      </c>
      <c r="J276" s="58" t="s">
        <v>1007</v>
      </c>
      <c r="K276" s="58" t="s">
        <v>417</v>
      </c>
      <c r="L276" s="24">
        <v>120</v>
      </c>
      <c r="M276" s="58" t="s">
        <v>1008</v>
      </c>
      <c r="N276" s="167"/>
    </row>
    <row r="277" spans="2:14" s="55" customFormat="1" ht="12.75" x14ac:dyDescent="0.2">
      <c r="B277" s="56">
        <f t="shared" si="4"/>
        <v>111</v>
      </c>
      <c r="C277" s="10" t="s">
        <v>1009</v>
      </c>
      <c r="D277" s="10" t="s">
        <v>118</v>
      </c>
      <c r="E277" s="58" t="s">
        <v>1010</v>
      </c>
      <c r="F277" s="74">
        <v>18073666.289999999</v>
      </c>
      <c r="G277" s="74">
        <v>14096683.339999994</v>
      </c>
      <c r="H277" s="58" t="s">
        <v>1011</v>
      </c>
      <c r="I277" s="58" t="s">
        <v>1012</v>
      </c>
      <c r="J277" s="58" t="s">
        <v>1013</v>
      </c>
      <c r="K277" s="58" t="s">
        <v>1014</v>
      </c>
      <c r="L277" s="24">
        <v>177</v>
      </c>
      <c r="M277" s="58" t="s">
        <v>1015</v>
      </c>
      <c r="N277" s="167"/>
    </row>
    <row r="278" spans="2:14" s="55" customFormat="1" ht="12.75" x14ac:dyDescent="0.2">
      <c r="B278" s="56">
        <f t="shared" si="4"/>
        <v>112</v>
      </c>
      <c r="C278" s="10" t="s">
        <v>1016</v>
      </c>
      <c r="D278" s="10" t="s">
        <v>118</v>
      </c>
      <c r="E278" s="58" t="s">
        <v>1017</v>
      </c>
      <c r="F278" s="74">
        <v>250000000</v>
      </c>
      <c r="G278" s="74">
        <v>187831237.81999996</v>
      </c>
      <c r="H278" s="58" t="s">
        <v>1018</v>
      </c>
      <c r="I278" s="58" t="s">
        <v>1019</v>
      </c>
      <c r="J278" s="58" t="s">
        <v>1020</v>
      </c>
      <c r="K278" s="58" t="s">
        <v>1021</v>
      </c>
      <c r="L278" s="24">
        <v>180</v>
      </c>
      <c r="M278" s="59" t="s">
        <v>507</v>
      </c>
      <c r="N278" s="167"/>
    </row>
    <row r="279" spans="2:14" s="55" customFormat="1" ht="12.75" x14ac:dyDescent="0.2">
      <c r="B279" s="56">
        <f t="shared" si="4"/>
        <v>113</v>
      </c>
      <c r="C279" s="10" t="s">
        <v>1022</v>
      </c>
      <c r="D279" s="10" t="s">
        <v>118</v>
      </c>
      <c r="E279" s="58" t="s">
        <v>1023</v>
      </c>
      <c r="F279" s="74">
        <v>431190000</v>
      </c>
      <c r="G279" s="74">
        <v>369239180.69999999</v>
      </c>
      <c r="H279" s="58" t="s">
        <v>1024</v>
      </c>
      <c r="I279" s="58" t="s">
        <v>1024</v>
      </c>
      <c r="J279" s="58" t="s">
        <v>1025</v>
      </c>
      <c r="K279" s="58" t="s">
        <v>1026</v>
      </c>
      <c r="L279" s="24">
        <v>300</v>
      </c>
      <c r="M279" s="58" t="s">
        <v>1027</v>
      </c>
      <c r="N279" s="167"/>
    </row>
    <row r="280" spans="2:14" s="55" customFormat="1" ht="12.75" x14ac:dyDescent="0.2">
      <c r="B280" s="56">
        <f t="shared" si="4"/>
        <v>114</v>
      </c>
      <c r="C280" s="10" t="s">
        <v>1022</v>
      </c>
      <c r="D280" s="10" t="s">
        <v>118</v>
      </c>
      <c r="E280" s="58" t="s">
        <v>813</v>
      </c>
      <c r="F280" s="74">
        <v>300000000</v>
      </c>
      <c r="G280" s="74">
        <v>258953589.66000003</v>
      </c>
      <c r="H280" s="58" t="s">
        <v>1028</v>
      </c>
      <c r="I280" s="58" t="s">
        <v>1029</v>
      </c>
      <c r="J280" s="58" t="s">
        <v>1030</v>
      </c>
      <c r="K280" s="58" t="s">
        <v>1031</v>
      </c>
      <c r="L280" s="24">
        <v>300</v>
      </c>
      <c r="M280" s="58" t="s">
        <v>67</v>
      </c>
      <c r="N280" s="167"/>
    </row>
    <row r="281" spans="2:14" s="55" customFormat="1" ht="12.75" x14ac:dyDescent="0.2">
      <c r="B281" s="56">
        <f t="shared" si="4"/>
        <v>115</v>
      </c>
      <c r="C281" s="10" t="s">
        <v>1032</v>
      </c>
      <c r="D281" s="10" t="s">
        <v>118</v>
      </c>
      <c r="E281" s="58" t="s">
        <v>1033</v>
      </c>
      <c r="F281" s="74">
        <v>5500000</v>
      </c>
      <c r="G281" s="74">
        <v>2946428.5899999933</v>
      </c>
      <c r="H281" s="58" t="s">
        <v>1034</v>
      </c>
      <c r="I281" s="169" t="s">
        <v>1035</v>
      </c>
      <c r="J281" s="58" t="s">
        <v>1036</v>
      </c>
      <c r="K281" s="58" t="s">
        <v>1037</v>
      </c>
      <c r="L281" s="24">
        <v>84</v>
      </c>
      <c r="M281" s="172" t="s">
        <v>1038</v>
      </c>
      <c r="N281" s="167"/>
    </row>
    <row r="282" spans="2:14" s="55" customFormat="1" ht="12.75" x14ac:dyDescent="0.2">
      <c r="B282" s="56">
        <f t="shared" si="4"/>
        <v>116</v>
      </c>
      <c r="C282" s="10" t="s">
        <v>1039</v>
      </c>
      <c r="D282" s="10" t="s">
        <v>118</v>
      </c>
      <c r="E282" s="58" t="s">
        <v>484</v>
      </c>
      <c r="F282" s="74">
        <v>4200000</v>
      </c>
      <c r="G282" s="74">
        <v>1550000</v>
      </c>
      <c r="H282" s="58" t="s">
        <v>1040</v>
      </c>
      <c r="I282" s="59" t="s">
        <v>1041</v>
      </c>
      <c r="J282" s="162" t="s">
        <v>1042</v>
      </c>
      <c r="K282" s="58" t="s">
        <v>581</v>
      </c>
      <c r="L282" s="24">
        <v>84</v>
      </c>
      <c r="M282" s="58" t="s">
        <v>496</v>
      </c>
      <c r="N282" s="167"/>
    </row>
    <row r="283" spans="2:14" s="55" customFormat="1" ht="12.75" x14ac:dyDescent="0.2">
      <c r="B283" s="56">
        <f t="shared" si="4"/>
        <v>117</v>
      </c>
      <c r="C283" s="10" t="s">
        <v>1039</v>
      </c>
      <c r="D283" s="10" t="s">
        <v>118</v>
      </c>
      <c r="E283" s="58" t="s">
        <v>1043</v>
      </c>
      <c r="F283" s="74">
        <v>4000000</v>
      </c>
      <c r="G283" s="74">
        <v>3042735.1600000057</v>
      </c>
      <c r="H283" s="58" t="s">
        <v>1044</v>
      </c>
      <c r="I283" s="59" t="s">
        <v>1045</v>
      </c>
      <c r="J283" s="162" t="s">
        <v>1046</v>
      </c>
      <c r="K283" s="58" t="s">
        <v>461</v>
      </c>
      <c r="L283" s="24">
        <v>120</v>
      </c>
      <c r="M283" s="58" t="s">
        <v>811</v>
      </c>
      <c r="N283" s="167"/>
    </row>
    <row r="284" spans="2:14" s="55" customFormat="1" ht="12.75" x14ac:dyDescent="0.2">
      <c r="B284" s="56">
        <f t="shared" si="4"/>
        <v>118</v>
      </c>
      <c r="C284" s="10" t="s">
        <v>1047</v>
      </c>
      <c r="D284" s="10" t="s">
        <v>118</v>
      </c>
      <c r="E284" s="58" t="s">
        <v>1048</v>
      </c>
      <c r="F284" s="74">
        <v>3000000</v>
      </c>
      <c r="G284" s="74">
        <v>1176136.8499999933</v>
      </c>
      <c r="H284" s="58" t="s">
        <v>1049</v>
      </c>
      <c r="I284" s="58" t="s">
        <v>1050</v>
      </c>
      <c r="J284" s="168" t="s">
        <v>1051</v>
      </c>
      <c r="K284" s="58" t="s">
        <v>842</v>
      </c>
      <c r="L284" s="24">
        <v>180</v>
      </c>
      <c r="M284" s="58" t="s">
        <v>957</v>
      </c>
      <c r="N284" s="167"/>
    </row>
    <row r="285" spans="2:14" s="55" customFormat="1" ht="12.75" x14ac:dyDescent="0.2">
      <c r="B285" s="56">
        <f t="shared" si="4"/>
        <v>119</v>
      </c>
      <c r="C285" s="10" t="s">
        <v>1047</v>
      </c>
      <c r="D285" s="10" t="s">
        <v>118</v>
      </c>
      <c r="E285" s="58" t="s">
        <v>538</v>
      </c>
      <c r="F285" s="74">
        <v>2173000</v>
      </c>
      <c r="G285" s="74">
        <v>1231366.8399999961</v>
      </c>
      <c r="H285" s="58" t="s">
        <v>1052</v>
      </c>
      <c r="I285" s="58" t="s">
        <v>1053</v>
      </c>
      <c r="J285" s="58" t="s">
        <v>1054</v>
      </c>
      <c r="K285" s="58" t="s">
        <v>1055</v>
      </c>
      <c r="L285" s="24">
        <v>120</v>
      </c>
      <c r="M285" s="58" t="s">
        <v>338</v>
      </c>
      <c r="N285" s="167"/>
    </row>
    <row r="286" spans="2:14" s="55" customFormat="1" ht="12.75" x14ac:dyDescent="0.2">
      <c r="B286" s="56">
        <f t="shared" si="4"/>
        <v>120</v>
      </c>
      <c r="C286" s="10" t="s">
        <v>1056</v>
      </c>
      <c r="D286" s="10" t="s">
        <v>118</v>
      </c>
      <c r="E286" s="58" t="s">
        <v>1057</v>
      </c>
      <c r="F286" s="74">
        <v>28900000</v>
      </c>
      <c r="G286" s="74">
        <v>21294736.900000013</v>
      </c>
      <c r="H286" s="58" t="s">
        <v>1058</v>
      </c>
      <c r="I286" s="59" t="s">
        <v>1059</v>
      </c>
      <c r="J286" s="162" t="s">
        <v>1060</v>
      </c>
      <c r="K286" s="58" t="s">
        <v>1061</v>
      </c>
      <c r="L286" s="24">
        <v>120</v>
      </c>
      <c r="M286" s="58" t="s">
        <v>1062</v>
      </c>
      <c r="N286" s="167"/>
    </row>
    <row r="287" spans="2:14" s="55" customFormat="1" ht="12.75" x14ac:dyDescent="0.2">
      <c r="B287" s="56">
        <f t="shared" si="4"/>
        <v>121</v>
      </c>
      <c r="C287" s="57" t="s">
        <v>1063</v>
      </c>
      <c r="D287" s="10" t="s">
        <v>118</v>
      </c>
      <c r="E287" s="58" t="s">
        <v>1064</v>
      </c>
      <c r="F287" s="74">
        <v>3170290</v>
      </c>
      <c r="G287" s="74">
        <v>1225859.4999999998</v>
      </c>
      <c r="H287" s="58" t="s">
        <v>1065</v>
      </c>
      <c r="I287" s="169" t="s">
        <v>1066</v>
      </c>
      <c r="J287" s="162" t="s">
        <v>1067</v>
      </c>
      <c r="K287" s="58" t="s">
        <v>1068</v>
      </c>
      <c r="L287" s="24">
        <v>72</v>
      </c>
      <c r="M287" s="58" t="s">
        <v>566</v>
      </c>
      <c r="N287" s="167"/>
    </row>
    <row r="288" spans="2:14" s="55" customFormat="1" ht="12.75" x14ac:dyDescent="0.2">
      <c r="B288" s="56">
        <f t="shared" si="4"/>
        <v>122</v>
      </c>
      <c r="C288" s="57" t="s">
        <v>1063</v>
      </c>
      <c r="D288" s="10" t="s">
        <v>118</v>
      </c>
      <c r="E288" s="58" t="s">
        <v>1069</v>
      </c>
      <c r="F288" s="74">
        <v>5000000</v>
      </c>
      <c r="G288" s="74">
        <v>3803418.879999999</v>
      </c>
      <c r="H288" s="58" t="s">
        <v>1070</v>
      </c>
      <c r="I288" s="169" t="s">
        <v>1071</v>
      </c>
      <c r="J288" s="162" t="s">
        <v>1072</v>
      </c>
      <c r="K288" s="58" t="s">
        <v>448</v>
      </c>
      <c r="L288" s="24">
        <v>120</v>
      </c>
      <c r="M288" s="59" t="s">
        <v>418</v>
      </c>
      <c r="N288" s="167"/>
    </row>
    <row r="289" spans="2:14" s="55" customFormat="1" ht="12.75" x14ac:dyDescent="0.2">
      <c r="B289" s="56">
        <f t="shared" si="4"/>
        <v>123</v>
      </c>
      <c r="C289" s="57" t="s">
        <v>1073</v>
      </c>
      <c r="D289" s="10" t="s">
        <v>118</v>
      </c>
      <c r="E289" s="58" t="s">
        <v>1074</v>
      </c>
      <c r="F289" s="74">
        <v>11779737.300000001</v>
      </c>
      <c r="G289" s="74">
        <v>10568705.379999988</v>
      </c>
      <c r="H289" s="58" t="s">
        <v>1075</v>
      </c>
      <c r="I289" s="58" t="s">
        <v>1076</v>
      </c>
      <c r="J289" s="162" t="s">
        <v>1077</v>
      </c>
      <c r="K289" s="58" t="s">
        <v>1078</v>
      </c>
      <c r="L289" s="24">
        <v>180</v>
      </c>
      <c r="M289" s="59" t="s">
        <v>1079</v>
      </c>
      <c r="N289" s="167"/>
    </row>
    <row r="290" spans="2:14" s="55" customFormat="1" ht="12.75" x14ac:dyDescent="0.2">
      <c r="B290" s="56">
        <f t="shared" si="4"/>
        <v>124</v>
      </c>
      <c r="C290" s="57" t="s">
        <v>1080</v>
      </c>
      <c r="D290" s="10" t="s">
        <v>118</v>
      </c>
      <c r="E290" s="58" t="s">
        <v>1081</v>
      </c>
      <c r="F290" s="74">
        <v>7092575</v>
      </c>
      <c r="G290" s="74">
        <v>1192029.4700000058</v>
      </c>
      <c r="H290" s="58" t="s">
        <v>1082</v>
      </c>
      <c r="I290" s="58" t="s">
        <v>1083</v>
      </c>
      <c r="J290" s="162" t="s">
        <v>1084</v>
      </c>
      <c r="K290" s="58" t="s">
        <v>1085</v>
      </c>
      <c r="L290" s="24">
        <v>120</v>
      </c>
      <c r="M290" s="58" t="s">
        <v>595</v>
      </c>
      <c r="N290" s="167"/>
    </row>
    <row r="291" spans="2:14" s="55" customFormat="1" ht="12.75" x14ac:dyDescent="0.2">
      <c r="B291" s="56">
        <f t="shared" si="4"/>
        <v>125</v>
      </c>
      <c r="C291" s="57" t="s">
        <v>1080</v>
      </c>
      <c r="D291" s="10" t="s">
        <v>118</v>
      </c>
      <c r="E291" s="58" t="s">
        <v>1086</v>
      </c>
      <c r="F291" s="74">
        <v>32900000</v>
      </c>
      <c r="G291" s="74">
        <v>28172988.499999978</v>
      </c>
      <c r="H291" s="58" t="s">
        <v>1087</v>
      </c>
      <c r="I291" s="58" t="s">
        <v>1088</v>
      </c>
      <c r="J291" s="162" t="s">
        <v>1089</v>
      </c>
      <c r="K291" s="58" t="s">
        <v>1090</v>
      </c>
      <c r="L291" s="24">
        <v>180</v>
      </c>
      <c r="M291" s="58" t="s">
        <v>1091</v>
      </c>
      <c r="N291" s="167"/>
    </row>
    <row r="292" spans="2:14" s="55" customFormat="1" ht="12.75" x14ac:dyDescent="0.2">
      <c r="B292" s="56">
        <f t="shared" si="4"/>
        <v>126</v>
      </c>
      <c r="C292" s="57" t="s">
        <v>1092</v>
      </c>
      <c r="D292" s="10" t="s">
        <v>118</v>
      </c>
      <c r="E292" s="58" t="s">
        <v>1093</v>
      </c>
      <c r="F292" s="74">
        <v>24431513</v>
      </c>
      <c r="G292" s="74">
        <v>19561831.229999993</v>
      </c>
      <c r="H292" s="58" t="s">
        <v>1094</v>
      </c>
      <c r="I292" s="58" t="s">
        <v>1095</v>
      </c>
      <c r="J292" s="162" t="s">
        <v>728</v>
      </c>
      <c r="K292" s="58" t="s">
        <v>783</v>
      </c>
      <c r="L292" s="24">
        <v>180</v>
      </c>
      <c r="M292" s="58" t="s">
        <v>1096</v>
      </c>
      <c r="N292" s="167"/>
    </row>
    <row r="293" spans="2:14" s="55" customFormat="1" ht="12.75" x14ac:dyDescent="0.2">
      <c r="B293" s="56">
        <f t="shared" si="4"/>
        <v>127</v>
      </c>
      <c r="C293" s="57" t="s">
        <v>1097</v>
      </c>
      <c r="D293" s="10" t="s">
        <v>118</v>
      </c>
      <c r="E293" s="58" t="s">
        <v>1098</v>
      </c>
      <c r="F293" s="74">
        <v>16900000</v>
      </c>
      <c r="G293" s="74">
        <v>12248839.660000028</v>
      </c>
      <c r="H293" s="58" t="s">
        <v>1099</v>
      </c>
      <c r="I293" s="58" t="s">
        <v>1100</v>
      </c>
      <c r="J293" s="162" t="s">
        <v>1101</v>
      </c>
      <c r="K293" s="58" t="s">
        <v>810</v>
      </c>
      <c r="L293" s="24">
        <v>240</v>
      </c>
      <c r="M293" s="58" t="s">
        <v>1102</v>
      </c>
      <c r="N293" s="167"/>
    </row>
    <row r="294" spans="2:14" s="55" customFormat="1" ht="12.75" x14ac:dyDescent="0.2">
      <c r="B294" s="56">
        <f t="shared" si="4"/>
        <v>128</v>
      </c>
      <c r="C294" s="57" t="s">
        <v>1103</v>
      </c>
      <c r="D294" s="10" t="s">
        <v>118</v>
      </c>
      <c r="E294" s="58" t="s">
        <v>1104</v>
      </c>
      <c r="F294" s="74">
        <v>20000000</v>
      </c>
      <c r="G294" s="173">
        <v>17203389.919999946</v>
      </c>
      <c r="H294" s="58" t="s">
        <v>1105</v>
      </c>
      <c r="I294" s="58" t="s">
        <v>1106</v>
      </c>
      <c r="J294" s="162" t="s">
        <v>1107</v>
      </c>
      <c r="K294" s="58" t="s">
        <v>1108</v>
      </c>
      <c r="L294" s="24">
        <v>240</v>
      </c>
      <c r="M294" s="59" t="s">
        <v>520</v>
      </c>
      <c r="N294" s="167"/>
    </row>
    <row r="295" spans="2:14" s="55" customFormat="1" ht="12.75" x14ac:dyDescent="0.2">
      <c r="B295" s="56">
        <f t="shared" si="4"/>
        <v>129</v>
      </c>
      <c r="C295" s="57" t="s">
        <v>1109</v>
      </c>
      <c r="D295" s="10" t="s">
        <v>118</v>
      </c>
      <c r="E295" s="58" t="s">
        <v>1110</v>
      </c>
      <c r="F295" s="74">
        <v>23872186.68</v>
      </c>
      <c r="G295" s="74">
        <v>20481251.179999955</v>
      </c>
      <c r="H295" s="58" t="s">
        <v>1111</v>
      </c>
      <c r="I295" s="58" t="s">
        <v>1112</v>
      </c>
      <c r="J295" s="162" t="s">
        <v>1113</v>
      </c>
      <c r="K295" s="58" t="s">
        <v>1114</v>
      </c>
      <c r="L295" s="24">
        <v>180</v>
      </c>
      <c r="M295" s="58" t="s">
        <v>1115</v>
      </c>
      <c r="N295" s="167"/>
    </row>
    <row r="296" spans="2:14" s="55" customFormat="1" ht="12.75" x14ac:dyDescent="0.2">
      <c r="B296" s="56">
        <f t="shared" si="4"/>
        <v>130</v>
      </c>
      <c r="C296" s="57" t="s">
        <v>1116</v>
      </c>
      <c r="D296" s="10" t="s">
        <v>118</v>
      </c>
      <c r="E296" s="58" t="s">
        <v>1117</v>
      </c>
      <c r="F296" s="74">
        <v>4935000</v>
      </c>
      <c r="G296" s="74">
        <v>1468750</v>
      </c>
      <c r="H296" s="58" t="s">
        <v>1118</v>
      </c>
      <c r="I296" s="58" t="s">
        <v>1119</v>
      </c>
      <c r="J296" s="162" t="s">
        <v>1120</v>
      </c>
      <c r="K296" s="58" t="s">
        <v>1121</v>
      </c>
      <c r="L296" s="24">
        <v>84</v>
      </c>
      <c r="M296" s="58" t="s">
        <v>496</v>
      </c>
      <c r="N296" s="167"/>
    </row>
    <row r="297" spans="2:14" s="55" customFormat="1" ht="12.75" x14ac:dyDescent="0.2">
      <c r="B297" s="56">
        <f t="shared" si="4"/>
        <v>131</v>
      </c>
      <c r="C297" s="10" t="s">
        <v>1122</v>
      </c>
      <c r="D297" s="10" t="s">
        <v>118</v>
      </c>
      <c r="E297" s="58" t="s">
        <v>1123</v>
      </c>
      <c r="F297" s="74">
        <v>90892593</v>
      </c>
      <c r="G297" s="74">
        <v>51078010.650000125</v>
      </c>
      <c r="H297" s="58" t="s">
        <v>1124</v>
      </c>
      <c r="I297" s="58" t="s">
        <v>1125</v>
      </c>
      <c r="J297" s="58" t="s">
        <v>1126</v>
      </c>
      <c r="K297" s="58" t="s">
        <v>250</v>
      </c>
      <c r="L297" s="24">
        <v>180</v>
      </c>
      <c r="M297" s="59" t="s">
        <v>1127</v>
      </c>
      <c r="N297" s="167"/>
    </row>
    <row r="298" spans="2:14" s="55" customFormat="1" ht="12.75" x14ac:dyDescent="0.2">
      <c r="B298" s="56">
        <f t="shared" si="4"/>
        <v>132</v>
      </c>
      <c r="C298" s="10" t="s">
        <v>1122</v>
      </c>
      <c r="D298" s="10" t="s">
        <v>118</v>
      </c>
      <c r="E298" s="58" t="s">
        <v>1128</v>
      </c>
      <c r="F298" s="74">
        <v>67000000</v>
      </c>
      <c r="G298" s="74">
        <v>50568475.089999944</v>
      </c>
      <c r="H298" s="58" t="s">
        <v>1129</v>
      </c>
      <c r="I298" s="58" t="s">
        <v>1130</v>
      </c>
      <c r="J298" s="58" t="s">
        <v>1131</v>
      </c>
      <c r="K298" s="58" t="s">
        <v>1132</v>
      </c>
      <c r="L298" s="24">
        <v>180</v>
      </c>
      <c r="M298" s="59" t="s">
        <v>904</v>
      </c>
      <c r="N298" s="167"/>
    </row>
    <row r="299" spans="2:14" s="55" customFormat="1" ht="12.75" x14ac:dyDescent="0.2">
      <c r="B299" s="56">
        <f t="shared" si="4"/>
        <v>133</v>
      </c>
      <c r="C299" s="10" t="s">
        <v>1122</v>
      </c>
      <c r="D299" s="10" t="s">
        <v>118</v>
      </c>
      <c r="E299" s="58" t="s">
        <v>1133</v>
      </c>
      <c r="F299" s="74">
        <v>25000000</v>
      </c>
      <c r="G299" s="74">
        <v>22457627.07999998</v>
      </c>
      <c r="H299" s="58" t="s">
        <v>1134</v>
      </c>
      <c r="I299" s="58" t="s">
        <v>1135</v>
      </c>
      <c r="J299" s="58" t="s">
        <v>1136</v>
      </c>
      <c r="K299" s="58" t="s">
        <v>1137</v>
      </c>
      <c r="L299" s="24">
        <v>180</v>
      </c>
      <c r="M299" s="59" t="s">
        <v>1138</v>
      </c>
      <c r="N299" s="167"/>
    </row>
    <row r="300" spans="2:14" s="55" customFormat="1" ht="12.75" x14ac:dyDescent="0.2">
      <c r="B300" s="56">
        <f t="shared" si="4"/>
        <v>134</v>
      </c>
      <c r="C300" s="10" t="s">
        <v>1139</v>
      </c>
      <c r="D300" s="10" t="s">
        <v>118</v>
      </c>
      <c r="E300" s="58" t="s">
        <v>1140</v>
      </c>
      <c r="F300" s="74">
        <v>30000000</v>
      </c>
      <c r="G300" s="74">
        <v>21578947.519999981</v>
      </c>
      <c r="H300" s="58" t="s">
        <v>1141</v>
      </c>
      <c r="I300" s="58" t="s">
        <v>1142</v>
      </c>
      <c r="J300" s="58" t="s">
        <v>1143</v>
      </c>
      <c r="K300" s="58" t="s">
        <v>616</v>
      </c>
      <c r="L300" s="24">
        <v>120</v>
      </c>
      <c r="M300" s="59" t="s">
        <v>281</v>
      </c>
      <c r="N300" s="167"/>
    </row>
    <row r="301" spans="2:14" s="55" customFormat="1" ht="12.75" x14ac:dyDescent="0.2">
      <c r="B301" s="56">
        <f t="shared" si="4"/>
        <v>135</v>
      </c>
      <c r="C301" s="57" t="s">
        <v>1144</v>
      </c>
      <c r="D301" s="10" t="s">
        <v>118</v>
      </c>
      <c r="E301" s="58" t="s">
        <v>1145</v>
      </c>
      <c r="F301" s="74">
        <v>30000000</v>
      </c>
      <c r="G301" s="74">
        <v>24051724.129999969</v>
      </c>
      <c r="H301" s="58" t="s">
        <v>1146</v>
      </c>
      <c r="I301" s="58" t="s">
        <v>1147</v>
      </c>
      <c r="J301" s="58" t="s">
        <v>1148</v>
      </c>
      <c r="K301" s="58" t="s">
        <v>995</v>
      </c>
      <c r="L301" s="24">
        <v>120</v>
      </c>
      <c r="M301" s="59" t="s">
        <v>760</v>
      </c>
      <c r="N301" s="167"/>
    </row>
    <row r="302" spans="2:14" x14ac:dyDescent="0.2">
      <c r="B302" s="109"/>
      <c r="C302" s="110"/>
      <c r="D302" s="111"/>
      <c r="E302" s="112"/>
      <c r="F302" s="113"/>
      <c r="G302" s="114"/>
      <c r="H302" s="112"/>
      <c r="I302" s="112"/>
      <c r="J302" s="112"/>
      <c r="K302" s="112"/>
      <c r="L302" s="116"/>
      <c r="M302" s="112"/>
    </row>
    <row r="303" spans="2:14" s="122" customFormat="1" ht="15.75" x14ac:dyDescent="0.2">
      <c r="B303" s="174" t="s">
        <v>116</v>
      </c>
      <c r="C303" s="175"/>
      <c r="D303" s="176"/>
      <c r="E303" s="176"/>
      <c r="F303" s="177">
        <f>SUM(F167:F301)</f>
        <v>3094180813.6200004</v>
      </c>
      <c r="G303" s="177">
        <f>SUM(G167:G301)</f>
        <v>2238902069.0799999</v>
      </c>
      <c r="H303" s="178"/>
      <c r="I303" s="179"/>
      <c r="J303" s="179"/>
      <c r="K303" s="179"/>
      <c r="L303" s="179"/>
      <c r="M303" s="180"/>
    </row>
    <row r="304" spans="2:14" x14ac:dyDescent="0.2">
      <c r="B304" s="69"/>
      <c r="C304" s="70"/>
      <c r="D304" s="70"/>
      <c r="E304" s="181"/>
      <c r="F304" s="123"/>
      <c r="G304" s="123"/>
      <c r="H304" s="72"/>
      <c r="I304" s="72"/>
      <c r="J304" s="72"/>
      <c r="K304" s="72"/>
      <c r="L304" s="82"/>
      <c r="M304" s="82"/>
    </row>
    <row r="305" spans="2:13" ht="18" x14ac:dyDescent="0.2">
      <c r="B305" s="52" t="s">
        <v>1149</v>
      </c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</row>
    <row r="306" spans="2:13" x14ac:dyDescent="0.2">
      <c r="B306" s="109"/>
      <c r="C306" s="110"/>
      <c r="D306" s="111"/>
      <c r="E306" s="112"/>
      <c r="F306" s="113"/>
      <c r="G306" s="114"/>
      <c r="H306" s="112"/>
      <c r="I306" s="112"/>
      <c r="J306" s="112"/>
      <c r="K306" s="112"/>
      <c r="L306" s="116"/>
      <c r="M306" s="112"/>
    </row>
    <row r="307" spans="2:13" x14ac:dyDescent="0.2">
      <c r="B307" s="56">
        <v>1</v>
      </c>
      <c r="C307" s="10" t="s">
        <v>1150</v>
      </c>
      <c r="D307" s="10" t="s">
        <v>118</v>
      </c>
      <c r="E307" s="58" t="s">
        <v>1151</v>
      </c>
      <c r="F307" s="74">
        <v>1294999.81</v>
      </c>
      <c r="G307" s="74">
        <v>979065.12000000011</v>
      </c>
      <c r="H307" s="58" t="s">
        <v>1152</v>
      </c>
      <c r="I307" s="58" t="s">
        <v>1153</v>
      </c>
      <c r="J307" s="58" t="s">
        <v>1154</v>
      </c>
      <c r="K307" s="108">
        <v>6.5500000000000003E-2</v>
      </c>
      <c r="L307" s="24">
        <v>28</v>
      </c>
      <c r="M307" s="59" t="s">
        <v>640</v>
      </c>
    </row>
    <row r="308" spans="2:13" x14ac:dyDescent="0.2">
      <c r="B308" s="56">
        <f>B307+1</f>
        <v>2</v>
      </c>
      <c r="C308" s="10" t="s">
        <v>490</v>
      </c>
      <c r="D308" s="10" t="s">
        <v>118</v>
      </c>
      <c r="E308" s="58" t="s">
        <v>1155</v>
      </c>
      <c r="F308" s="74">
        <v>4371000</v>
      </c>
      <c r="G308" s="74">
        <v>3453784.21</v>
      </c>
      <c r="H308" s="58" t="s">
        <v>1156</v>
      </c>
      <c r="I308" s="58" t="s">
        <v>1157</v>
      </c>
      <c r="J308" s="58" t="s">
        <v>103</v>
      </c>
      <c r="K308" s="108">
        <v>6.2100000000000002E-2</v>
      </c>
      <c r="L308" s="24">
        <v>27</v>
      </c>
      <c r="M308" s="59" t="s">
        <v>640</v>
      </c>
    </row>
    <row r="309" spans="2:13" x14ac:dyDescent="0.2">
      <c r="B309" s="56">
        <f t="shared" ref="B309:B338" si="5">B308+1</f>
        <v>3</v>
      </c>
      <c r="C309" s="10" t="s">
        <v>508</v>
      </c>
      <c r="D309" s="10" t="s">
        <v>118</v>
      </c>
      <c r="E309" s="58" t="s">
        <v>1158</v>
      </c>
      <c r="F309" s="74">
        <v>3931999.61</v>
      </c>
      <c r="G309" s="74">
        <v>2972076.0200000005</v>
      </c>
      <c r="H309" s="58" t="s">
        <v>1159</v>
      </c>
      <c r="I309" s="58" t="s">
        <v>1160</v>
      </c>
      <c r="J309" s="58" t="s">
        <v>1161</v>
      </c>
      <c r="K309" s="108">
        <v>6.2E-2</v>
      </c>
      <c r="L309" s="24">
        <v>28</v>
      </c>
      <c r="M309" s="59" t="s">
        <v>640</v>
      </c>
    </row>
    <row r="310" spans="2:13" x14ac:dyDescent="0.2">
      <c r="B310" s="56">
        <f t="shared" si="5"/>
        <v>4</v>
      </c>
      <c r="C310" s="10" t="s">
        <v>549</v>
      </c>
      <c r="D310" s="10" t="s">
        <v>118</v>
      </c>
      <c r="E310" s="58" t="s">
        <v>1162</v>
      </c>
      <c r="F310" s="11">
        <v>3528999.84</v>
      </c>
      <c r="G310" s="74">
        <v>2670677.56</v>
      </c>
      <c r="H310" s="58" t="s">
        <v>1163</v>
      </c>
      <c r="I310" s="58" t="s">
        <v>1164</v>
      </c>
      <c r="J310" s="58" t="s">
        <v>1165</v>
      </c>
      <c r="K310" s="108">
        <v>6.2E-2</v>
      </c>
      <c r="L310" s="24">
        <v>28</v>
      </c>
      <c r="M310" s="59" t="s">
        <v>640</v>
      </c>
    </row>
    <row r="311" spans="2:13" x14ac:dyDescent="0.2">
      <c r="B311" s="56">
        <f t="shared" si="5"/>
        <v>5</v>
      </c>
      <c r="C311" s="10" t="s">
        <v>1166</v>
      </c>
      <c r="D311" s="10" t="s">
        <v>118</v>
      </c>
      <c r="E311" s="58" t="s">
        <v>1167</v>
      </c>
      <c r="F311" s="74">
        <v>1235999.6100000001</v>
      </c>
      <c r="G311" s="74">
        <v>934628.68000000017</v>
      </c>
      <c r="H311" s="58" t="s">
        <v>1168</v>
      </c>
      <c r="I311" s="58" t="s">
        <v>1169</v>
      </c>
      <c r="J311" s="58" t="s">
        <v>1170</v>
      </c>
      <c r="K311" s="108">
        <v>6.5500000000000003E-2</v>
      </c>
      <c r="L311" s="24">
        <v>28</v>
      </c>
      <c r="M311" s="59" t="s">
        <v>640</v>
      </c>
    </row>
    <row r="312" spans="2:13" x14ac:dyDescent="0.2">
      <c r="B312" s="56">
        <f t="shared" si="5"/>
        <v>6</v>
      </c>
      <c r="C312" s="10" t="s">
        <v>514</v>
      </c>
      <c r="D312" s="10" t="s">
        <v>118</v>
      </c>
      <c r="E312" s="58" t="s">
        <v>1162</v>
      </c>
      <c r="F312" s="74">
        <v>3478999.55</v>
      </c>
      <c r="G312" s="74">
        <v>2634068.8099999996</v>
      </c>
      <c r="H312" s="58" t="s">
        <v>1171</v>
      </c>
      <c r="I312" s="58" t="s">
        <v>1172</v>
      </c>
      <c r="J312" s="58" t="s">
        <v>1173</v>
      </c>
      <c r="K312" s="108">
        <v>6.5500000000000003E-2</v>
      </c>
      <c r="L312" s="24">
        <v>28</v>
      </c>
      <c r="M312" s="59" t="s">
        <v>640</v>
      </c>
    </row>
    <row r="313" spans="2:13" x14ac:dyDescent="0.2">
      <c r="B313" s="56">
        <f t="shared" si="5"/>
        <v>7</v>
      </c>
      <c r="C313" s="10" t="s">
        <v>698</v>
      </c>
      <c r="D313" s="10" t="s">
        <v>118</v>
      </c>
      <c r="E313" s="58" t="s">
        <v>1167</v>
      </c>
      <c r="F313" s="74">
        <v>7016999.6399999997</v>
      </c>
      <c r="G313" s="74">
        <v>5302104.8599999994</v>
      </c>
      <c r="H313" s="58" t="s">
        <v>1174</v>
      </c>
      <c r="I313" s="58" t="s">
        <v>1175</v>
      </c>
      <c r="J313" s="58" t="s">
        <v>1176</v>
      </c>
      <c r="K313" s="108">
        <v>5.9200000000000003E-2</v>
      </c>
      <c r="L313" s="24">
        <v>28</v>
      </c>
      <c r="M313" s="59" t="s">
        <v>640</v>
      </c>
    </row>
    <row r="314" spans="2:13" x14ac:dyDescent="0.2">
      <c r="B314" s="56">
        <f t="shared" si="5"/>
        <v>8</v>
      </c>
      <c r="C314" s="10" t="s">
        <v>1177</v>
      </c>
      <c r="D314" s="10" t="s">
        <v>118</v>
      </c>
      <c r="E314" s="58" t="s">
        <v>1178</v>
      </c>
      <c r="F314" s="74">
        <v>3748999.63</v>
      </c>
      <c r="G314" s="74">
        <v>2836192.78</v>
      </c>
      <c r="H314" s="58" t="s">
        <v>1179</v>
      </c>
      <c r="I314" s="58" t="s">
        <v>1180</v>
      </c>
      <c r="J314" s="58" t="s">
        <v>1181</v>
      </c>
      <c r="K314" s="108">
        <v>6.2100000000000002E-2</v>
      </c>
      <c r="L314" s="24">
        <v>28</v>
      </c>
      <c r="M314" s="59" t="s">
        <v>640</v>
      </c>
    </row>
    <row r="315" spans="2:13" x14ac:dyDescent="0.2">
      <c r="B315" s="56">
        <f t="shared" si="5"/>
        <v>9</v>
      </c>
      <c r="C315" s="10" t="s">
        <v>767</v>
      </c>
      <c r="D315" s="10" t="s">
        <v>118</v>
      </c>
      <c r="E315" s="58" t="s">
        <v>1182</v>
      </c>
      <c r="F315" s="74">
        <v>14825999.359999999</v>
      </c>
      <c r="G315" s="74">
        <v>11715764.019999998</v>
      </c>
      <c r="H315" s="58" t="s">
        <v>1183</v>
      </c>
      <c r="I315" s="58" t="s">
        <v>1184</v>
      </c>
      <c r="J315" s="58" t="s">
        <v>1185</v>
      </c>
      <c r="K315" s="108">
        <v>6.2600000000000003E-2</v>
      </c>
      <c r="L315" s="24">
        <v>27</v>
      </c>
      <c r="M315" s="59" t="s">
        <v>640</v>
      </c>
    </row>
    <row r="316" spans="2:13" x14ac:dyDescent="0.2">
      <c r="B316" s="56">
        <f t="shared" si="5"/>
        <v>10</v>
      </c>
      <c r="C316" s="10" t="s">
        <v>282</v>
      </c>
      <c r="D316" s="10" t="s">
        <v>118</v>
      </c>
      <c r="E316" s="58" t="s">
        <v>1186</v>
      </c>
      <c r="F316" s="74">
        <v>4924999.87</v>
      </c>
      <c r="G316" s="74">
        <v>3726855.02</v>
      </c>
      <c r="H316" s="58" t="s">
        <v>1187</v>
      </c>
      <c r="I316" s="58" t="s">
        <v>1188</v>
      </c>
      <c r="J316" s="58" t="s">
        <v>1189</v>
      </c>
      <c r="K316" s="108">
        <v>6.5500000000000003E-2</v>
      </c>
      <c r="L316" s="24">
        <v>28</v>
      </c>
      <c r="M316" s="59" t="s">
        <v>640</v>
      </c>
    </row>
    <row r="317" spans="2:13" x14ac:dyDescent="0.2">
      <c r="B317" s="56">
        <f t="shared" si="5"/>
        <v>11</v>
      </c>
      <c r="C317" s="10" t="s">
        <v>898</v>
      </c>
      <c r="D317" s="10" t="s">
        <v>118</v>
      </c>
      <c r="E317" s="58" t="s">
        <v>1190</v>
      </c>
      <c r="F317" s="74">
        <v>1989000</v>
      </c>
      <c r="G317" s="74">
        <v>1504459.09</v>
      </c>
      <c r="H317" s="58" t="s">
        <v>1191</v>
      </c>
      <c r="I317" s="58" t="s">
        <v>1192</v>
      </c>
      <c r="J317" s="58" t="s">
        <v>149</v>
      </c>
      <c r="K317" s="108">
        <v>6.2100000000000002E-2</v>
      </c>
      <c r="L317" s="24">
        <v>28</v>
      </c>
      <c r="M317" s="59" t="s">
        <v>640</v>
      </c>
    </row>
    <row r="318" spans="2:13" x14ac:dyDescent="0.2">
      <c r="B318" s="56">
        <f t="shared" si="5"/>
        <v>12</v>
      </c>
      <c r="C318" s="10" t="s">
        <v>905</v>
      </c>
      <c r="D318" s="10" t="s">
        <v>118</v>
      </c>
      <c r="E318" s="58" t="s">
        <v>1193</v>
      </c>
      <c r="F318" s="74">
        <v>4312999.5</v>
      </c>
      <c r="G318" s="74">
        <v>3264333.4800000004</v>
      </c>
      <c r="H318" s="58" t="s">
        <v>1194</v>
      </c>
      <c r="I318" s="58" t="s">
        <v>1195</v>
      </c>
      <c r="J318" s="58" t="s">
        <v>1196</v>
      </c>
      <c r="K318" s="108">
        <v>6.5500000000000003E-2</v>
      </c>
      <c r="L318" s="24">
        <v>28</v>
      </c>
      <c r="M318" s="59" t="s">
        <v>640</v>
      </c>
    </row>
    <row r="319" spans="2:13" x14ac:dyDescent="0.2">
      <c r="B319" s="56">
        <f t="shared" si="5"/>
        <v>13</v>
      </c>
      <c r="C319" s="10" t="s">
        <v>921</v>
      </c>
      <c r="D319" s="10" t="s">
        <v>118</v>
      </c>
      <c r="E319" s="58" t="s">
        <v>1182</v>
      </c>
      <c r="F319" s="74">
        <v>8827999.5600000005</v>
      </c>
      <c r="G319" s="74">
        <v>6972511.7700000005</v>
      </c>
      <c r="H319" s="58" t="s">
        <v>1197</v>
      </c>
      <c r="I319" s="58" t="s">
        <v>1198</v>
      </c>
      <c r="J319" s="58" t="s">
        <v>1199</v>
      </c>
      <c r="K319" s="108">
        <v>5.9200000000000003E-2</v>
      </c>
      <c r="L319" s="24">
        <v>27</v>
      </c>
      <c r="M319" s="59" t="s">
        <v>640</v>
      </c>
    </row>
    <row r="320" spans="2:13" x14ac:dyDescent="0.2">
      <c r="B320" s="56">
        <f t="shared" si="5"/>
        <v>14</v>
      </c>
      <c r="C320" s="10" t="s">
        <v>1200</v>
      </c>
      <c r="D320" s="10" t="s">
        <v>118</v>
      </c>
      <c r="E320" s="58" t="s">
        <v>1190</v>
      </c>
      <c r="F320" s="74">
        <v>5464999.2800000003</v>
      </c>
      <c r="G320" s="74">
        <v>4132790.9699999997</v>
      </c>
      <c r="H320" s="58" t="s">
        <v>1201</v>
      </c>
      <c r="I320" s="58" t="s">
        <v>1202</v>
      </c>
      <c r="J320" s="58" t="s">
        <v>1203</v>
      </c>
      <c r="K320" s="108">
        <v>5.9200000000000003E-2</v>
      </c>
      <c r="L320" s="24">
        <v>28</v>
      </c>
      <c r="M320" s="59" t="s">
        <v>640</v>
      </c>
    </row>
    <row r="321" spans="2:13" x14ac:dyDescent="0.2">
      <c r="B321" s="56">
        <f t="shared" si="5"/>
        <v>15</v>
      </c>
      <c r="C321" s="10" t="s">
        <v>1032</v>
      </c>
      <c r="D321" s="10" t="s">
        <v>118</v>
      </c>
      <c r="E321" s="58" t="s">
        <v>1204</v>
      </c>
      <c r="F321" s="74">
        <v>4046999.49</v>
      </c>
      <c r="G321" s="74">
        <v>3197772.3200000003</v>
      </c>
      <c r="H321" s="58" t="s">
        <v>1205</v>
      </c>
      <c r="I321" s="58" t="s">
        <v>1206</v>
      </c>
      <c r="J321" s="58" t="s">
        <v>1207</v>
      </c>
      <c r="K321" s="108">
        <v>6.2100000000000002E-2</v>
      </c>
      <c r="L321" s="24">
        <v>27</v>
      </c>
      <c r="M321" s="59" t="s">
        <v>640</v>
      </c>
    </row>
    <row r="322" spans="2:13" x14ac:dyDescent="0.2">
      <c r="B322" s="56">
        <f t="shared" si="5"/>
        <v>16</v>
      </c>
      <c r="C322" s="10" t="s">
        <v>1208</v>
      </c>
      <c r="D322" s="10" t="s">
        <v>118</v>
      </c>
      <c r="E322" s="58" t="s">
        <v>1204</v>
      </c>
      <c r="F322" s="74">
        <v>2628999.31</v>
      </c>
      <c r="G322" s="74">
        <v>2078374.08</v>
      </c>
      <c r="H322" s="58" t="s">
        <v>1209</v>
      </c>
      <c r="I322" s="58" t="s">
        <v>1210</v>
      </c>
      <c r="J322" s="58" t="s">
        <v>1211</v>
      </c>
      <c r="K322" s="108">
        <v>6.5500000000000003E-2</v>
      </c>
      <c r="L322" s="24">
        <v>27</v>
      </c>
      <c r="M322" s="59" t="s">
        <v>640</v>
      </c>
    </row>
    <row r="323" spans="2:13" x14ac:dyDescent="0.2">
      <c r="B323" s="56">
        <f t="shared" si="5"/>
        <v>17</v>
      </c>
      <c r="C323" s="10" t="s">
        <v>1212</v>
      </c>
      <c r="D323" s="10" t="s">
        <v>118</v>
      </c>
      <c r="E323" s="58" t="s">
        <v>1186</v>
      </c>
      <c r="F323" s="74">
        <v>3540999.86</v>
      </c>
      <c r="G323" s="74">
        <v>2676992.5399999996</v>
      </c>
      <c r="H323" s="58" t="s">
        <v>1213</v>
      </c>
      <c r="I323" s="58" t="s">
        <v>1214</v>
      </c>
      <c r="J323" s="58" t="s">
        <v>1215</v>
      </c>
      <c r="K323" s="108">
        <v>6.2100000000000002E-2</v>
      </c>
      <c r="L323" s="24">
        <v>28</v>
      </c>
      <c r="M323" s="59" t="s">
        <v>640</v>
      </c>
    </row>
    <row r="324" spans="2:13" x14ac:dyDescent="0.2">
      <c r="B324" s="56">
        <f t="shared" si="5"/>
        <v>18</v>
      </c>
      <c r="C324" s="10" t="s">
        <v>1216</v>
      </c>
      <c r="D324" s="10" t="s">
        <v>118</v>
      </c>
      <c r="E324" s="58" t="s">
        <v>1217</v>
      </c>
      <c r="F324" s="74">
        <v>1962999.56</v>
      </c>
      <c r="G324" s="74">
        <v>1615969.4</v>
      </c>
      <c r="H324" s="24" t="s">
        <v>1218</v>
      </c>
      <c r="I324" s="58" t="s">
        <v>1219</v>
      </c>
      <c r="J324" s="58" t="s">
        <v>1220</v>
      </c>
      <c r="K324" s="108">
        <v>6.8199999999999997E-2</v>
      </c>
      <c r="L324" s="171">
        <v>26</v>
      </c>
      <c r="M324" s="59" t="s">
        <v>640</v>
      </c>
    </row>
    <row r="325" spans="2:13" x14ac:dyDescent="0.2">
      <c r="B325" s="56">
        <f t="shared" si="5"/>
        <v>19</v>
      </c>
      <c r="C325" s="10" t="s">
        <v>1221</v>
      </c>
      <c r="D325" s="10" t="s">
        <v>118</v>
      </c>
      <c r="E325" s="58" t="s">
        <v>1222</v>
      </c>
      <c r="F325" s="74">
        <v>4308999.42</v>
      </c>
      <c r="G325" s="74">
        <v>3546205.2</v>
      </c>
      <c r="H325" s="24" t="s">
        <v>1223</v>
      </c>
      <c r="I325" s="58" t="s">
        <v>1224</v>
      </c>
      <c r="J325" s="58" t="s">
        <v>1225</v>
      </c>
      <c r="K325" s="108">
        <v>6.4799999999999996E-2</v>
      </c>
      <c r="L325" s="171">
        <v>26</v>
      </c>
      <c r="M325" s="59" t="s">
        <v>640</v>
      </c>
    </row>
    <row r="326" spans="2:13" x14ac:dyDescent="0.2">
      <c r="B326" s="56">
        <f t="shared" si="5"/>
        <v>20</v>
      </c>
      <c r="C326" s="10" t="s">
        <v>1226</v>
      </c>
      <c r="D326" s="10" t="s">
        <v>118</v>
      </c>
      <c r="E326" s="58" t="s">
        <v>1222</v>
      </c>
      <c r="F326" s="74">
        <v>1335999.4099999999</v>
      </c>
      <c r="G326" s="74">
        <v>1099813.9000000001</v>
      </c>
      <c r="H326" s="24" t="s">
        <v>1227</v>
      </c>
      <c r="I326" s="58" t="s">
        <v>1228</v>
      </c>
      <c r="J326" s="58" t="s">
        <v>1229</v>
      </c>
      <c r="K326" s="108">
        <v>6.8199999999999997E-2</v>
      </c>
      <c r="L326" s="171">
        <v>26</v>
      </c>
      <c r="M326" s="59" t="s">
        <v>640</v>
      </c>
    </row>
    <row r="327" spans="2:13" x14ac:dyDescent="0.2">
      <c r="B327" s="56">
        <f t="shared" si="5"/>
        <v>21</v>
      </c>
      <c r="C327" s="10" t="s">
        <v>1230</v>
      </c>
      <c r="D327" s="10" t="s">
        <v>118</v>
      </c>
      <c r="E327" s="58" t="s">
        <v>1231</v>
      </c>
      <c r="F327" s="74">
        <v>2243999.42</v>
      </c>
      <c r="G327" s="74">
        <v>1845102.33</v>
      </c>
      <c r="H327" s="24" t="s">
        <v>1232</v>
      </c>
      <c r="I327" s="58" t="s">
        <v>1233</v>
      </c>
      <c r="J327" s="58" t="s">
        <v>1234</v>
      </c>
      <c r="K327" s="108">
        <v>6.4799999999999996E-2</v>
      </c>
      <c r="L327" s="171">
        <v>26</v>
      </c>
      <c r="M327" s="59" t="s">
        <v>640</v>
      </c>
    </row>
    <row r="328" spans="2:13" x14ac:dyDescent="0.2">
      <c r="B328" s="56">
        <f t="shared" si="5"/>
        <v>22</v>
      </c>
      <c r="C328" s="10" t="s">
        <v>1235</v>
      </c>
      <c r="D328" s="10" t="s">
        <v>118</v>
      </c>
      <c r="E328" s="58" t="s">
        <v>1231</v>
      </c>
      <c r="F328" s="74">
        <v>1402000</v>
      </c>
      <c r="G328" s="74">
        <v>1152185.7599999998</v>
      </c>
      <c r="H328" s="24" t="s">
        <v>1232</v>
      </c>
      <c r="I328" s="58" t="s">
        <v>1236</v>
      </c>
      <c r="J328" s="58" t="s">
        <v>1237</v>
      </c>
      <c r="K328" s="108">
        <v>6.8199999999999997E-2</v>
      </c>
      <c r="L328" s="182">
        <v>26</v>
      </c>
      <c r="M328" s="59" t="s">
        <v>640</v>
      </c>
    </row>
    <row r="329" spans="2:13" x14ac:dyDescent="0.2">
      <c r="B329" s="56">
        <f t="shared" si="5"/>
        <v>23</v>
      </c>
      <c r="C329" s="10" t="s">
        <v>1238</v>
      </c>
      <c r="D329" s="10" t="s">
        <v>118</v>
      </c>
      <c r="E329" s="58" t="s">
        <v>1231</v>
      </c>
      <c r="F329" s="74">
        <v>614999.5</v>
      </c>
      <c r="G329" s="74">
        <v>505416.31000000006</v>
      </c>
      <c r="H329" s="24" t="s">
        <v>1232</v>
      </c>
      <c r="I329" s="58" t="s">
        <v>1239</v>
      </c>
      <c r="J329" s="58" t="s">
        <v>1240</v>
      </c>
      <c r="K329" s="108">
        <v>6.8199999999999997E-2</v>
      </c>
      <c r="L329" s="182">
        <v>26</v>
      </c>
      <c r="M329" s="59" t="s">
        <v>640</v>
      </c>
    </row>
    <row r="330" spans="2:13" x14ac:dyDescent="0.2">
      <c r="B330" s="56">
        <f t="shared" si="5"/>
        <v>24</v>
      </c>
      <c r="C330" s="10" t="s">
        <v>311</v>
      </c>
      <c r="D330" s="10" t="s">
        <v>118</v>
      </c>
      <c r="E330" s="58" t="s">
        <v>1241</v>
      </c>
      <c r="F330" s="74">
        <v>9324999.2899999991</v>
      </c>
      <c r="G330" s="74">
        <v>7656574.0900000008</v>
      </c>
      <c r="H330" s="24" t="s">
        <v>1242</v>
      </c>
      <c r="I330" s="58" t="s">
        <v>1243</v>
      </c>
      <c r="J330" s="58" t="s">
        <v>1244</v>
      </c>
      <c r="K330" s="108">
        <v>6.1899999999999997E-2</v>
      </c>
      <c r="L330" s="171">
        <v>26</v>
      </c>
      <c r="M330" s="59" t="s">
        <v>640</v>
      </c>
    </row>
    <row r="331" spans="2:13" x14ac:dyDescent="0.2">
      <c r="B331" s="56">
        <f t="shared" si="5"/>
        <v>25</v>
      </c>
      <c r="C331" s="10" t="s">
        <v>928</v>
      </c>
      <c r="D331" s="10" t="s">
        <v>118</v>
      </c>
      <c r="E331" s="58" t="s">
        <v>1245</v>
      </c>
      <c r="F331" s="74">
        <v>4519999.5199999996</v>
      </c>
      <c r="G331" s="74">
        <v>3711845.82</v>
      </c>
      <c r="H331" s="24" t="s">
        <v>1246</v>
      </c>
      <c r="I331" s="58" t="s">
        <v>1247</v>
      </c>
      <c r="J331" s="58" t="s">
        <v>1248</v>
      </c>
      <c r="K331" s="108">
        <v>6.4799999999999996E-2</v>
      </c>
      <c r="L331" s="171">
        <v>26</v>
      </c>
      <c r="M331" s="59" t="s">
        <v>640</v>
      </c>
    </row>
    <row r="332" spans="2:13" x14ac:dyDescent="0.2">
      <c r="B332" s="56">
        <f t="shared" si="5"/>
        <v>26</v>
      </c>
      <c r="C332" s="10" t="s">
        <v>1249</v>
      </c>
      <c r="D332" s="10" t="s">
        <v>118</v>
      </c>
      <c r="E332" s="58" t="s">
        <v>1250</v>
      </c>
      <c r="F332" s="74">
        <v>24970000</v>
      </c>
      <c r="G332" s="74">
        <v>20532024.190000001</v>
      </c>
      <c r="H332" s="24" t="s">
        <v>1251</v>
      </c>
      <c r="I332" s="58" t="s">
        <v>1252</v>
      </c>
      <c r="J332" s="58" t="s">
        <v>1253</v>
      </c>
      <c r="K332" s="108">
        <v>6.5299999999999997E-2</v>
      </c>
      <c r="L332" s="171">
        <v>26</v>
      </c>
      <c r="M332" s="59" t="s">
        <v>640</v>
      </c>
    </row>
    <row r="333" spans="2:13" x14ac:dyDescent="0.2">
      <c r="B333" s="56">
        <f t="shared" si="5"/>
        <v>27</v>
      </c>
      <c r="C333" s="10" t="s">
        <v>1254</v>
      </c>
      <c r="D333" s="10" t="s">
        <v>118</v>
      </c>
      <c r="E333" s="58" t="s">
        <v>1255</v>
      </c>
      <c r="F333" s="74">
        <v>2908999.86</v>
      </c>
      <c r="G333" s="74">
        <v>2497586.0699999998</v>
      </c>
      <c r="H333" s="112" t="s">
        <v>1256</v>
      </c>
      <c r="I333" s="58" t="s">
        <v>1257</v>
      </c>
      <c r="J333" s="58" t="s">
        <v>1258</v>
      </c>
      <c r="K333" s="183">
        <v>7.0599999999999996E-2</v>
      </c>
      <c r="L333" s="171">
        <v>25</v>
      </c>
      <c r="M333" s="59" t="s">
        <v>640</v>
      </c>
    </row>
    <row r="334" spans="2:13" x14ac:dyDescent="0.2">
      <c r="B334" s="56">
        <f t="shared" si="5"/>
        <v>28</v>
      </c>
      <c r="C334" s="10" t="s">
        <v>1259</v>
      </c>
      <c r="D334" s="10" t="s">
        <v>118</v>
      </c>
      <c r="E334" s="58" t="s">
        <v>1260</v>
      </c>
      <c r="F334" s="74">
        <v>1972999.87</v>
      </c>
      <c r="G334" s="74">
        <v>1776037.4200000002</v>
      </c>
      <c r="H334" s="112" t="s">
        <v>1261</v>
      </c>
      <c r="I334" s="58" t="s">
        <v>1262</v>
      </c>
      <c r="J334" s="58" t="s">
        <v>1263</v>
      </c>
      <c r="K334" s="183">
        <v>7.0400000000000004E-2</v>
      </c>
      <c r="L334" s="171">
        <v>24</v>
      </c>
      <c r="M334" s="59" t="s">
        <v>640</v>
      </c>
    </row>
    <row r="335" spans="2:13" x14ac:dyDescent="0.2">
      <c r="B335" s="56">
        <f t="shared" si="5"/>
        <v>29</v>
      </c>
      <c r="C335" s="10" t="s">
        <v>1264</v>
      </c>
      <c r="D335" s="10" t="s">
        <v>118</v>
      </c>
      <c r="E335" s="58" t="s">
        <v>1260</v>
      </c>
      <c r="F335" s="74">
        <v>6052999.3700000001</v>
      </c>
      <c r="G335" s="74">
        <v>5456909.7299999995</v>
      </c>
      <c r="H335" s="112" t="s">
        <v>1265</v>
      </c>
      <c r="I335" s="58" t="s">
        <v>1266</v>
      </c>
      <c r="J335" s="58"/>
      <c r="K335" s="183">
        <v>6.7699999999999996E-2</v>
      </c>
      <c r="L335" s="171">
        <v>24</v>
      </c>
      <c r="M335" s="59" t="s">
        <v>640</v>
      </c>
    </row>
    <row r="336" spans="2:13" x14ac:dyDescent="0.2">
      <c r="B336" s="56">
        <f t="shared" si="5"/>
        <v>30</v>
      </c>
      <c r="C336" s="10" t="s">
        <v>1267</v>
      </c>
      <c r="D336" s="10" t="s">
        <v>118</v>
      </c>
      <c r="E336" s="58" t="s">
        <v>1260</v>
      </c>
      <c r="F336" s="74">
        <v>1496999.03</v>
      </c>
      <c r="G336" s="74">
        <v>1348105.9100000001</v>
      </c>
      <c r="H336" s="112" t="s">
        <v>1268</v>
      </c>
      <c r="I336" s="58" t="s">
        <v>1269</v>
      </c>
      <c r="J336" s="58" t="s">
        <v>1263</v>
      </c>
      <c r="K336" s="183">
        <v>7.3700000000000002E-2</v>
      </c>
      <c r="L336" s="171">
        <v>24</v>
      </c>
      <c r="M336" s="59" t="s">
        <v>640</v>
      </c>
    </row>
    <row r="337" spans="2:13" x14ac:dyDescent="0.2">
      <c r="B337" s="56">
        <f t="shared" si="5"/>
        <v>31</v>
      </c>
      <c r="C337" s="10" t="s">
        <v>1270</v>
      </c>
      <c r="D337" s="10" t="s">
        <v>118</v>
      </c>
      <c r="E337" s="58" t="s">
        <v>1271</v>
      </c>
      <c r="F337" s="74">
        <v>878999.9</v>
      </c>
      <c r="G337" s="74">
        <v>878999.9</v>
      </c>
      <c r="H337" s="112"/>
      <c r="I337" s="58" t="s">
        <v>1184</v>
      </c>
      <c r="J337" s="58" t="s">
        <v>1272</v>
      </c>
      <c r="K337" s="183">
        <v>8.0600000000000005E-2</v>
      </c>
      <c r="L337" s="171">
        <v>21</v>
      </c>
      <c r="M337" s="59" t="s">
        <v>640</v>
      </c>
    </row>
    <row r="338" spans="2:13" x14ac:dyDescent="0.2">
      <c r="B338" s="56">
        <f t="shared" si="5"/>
        <v>32</v>
      </c>
      <c r="C338" s="10" t="s">
        <v>1273</v>
      </c>
      <c r="D338" s="10" t="s">
        <v>118</v>
      </c>
      <c r="E338" s="58" t="s">
        <v>1274</v>
      </c>
      <c r="F338" s="74">
        <v>3687999.45</v>
      </c>
      <c r="G338" s="74">
        <v>3687999.45</v>
      </c>
      <c r="H338" s="112" t="s">
        <v>1275</v>
      </c>
      <c r="I338" s="58" t="s">
        <v>1276</v>
      </c>
      <c r="J338" s="58" t="s">
        <v>1277</v>
      </c>
      <c r="K338" s="183">
        <v>7.2300000000000003E-2</v>
      </c>
      <c r="L338" s="171">
        <v>21</v>
      </c>
      <c r="M338" s="59" t="s">
        <v>640</v>
      </c>
    </row>
    <row r="339" spans="2:13" ht="15.75" x14ac:dyDescent="0.2">
      <c r="B339" s="174" t="s">
        <v>116</v>
      </c>
      <c r="C339" s="175"/>
      <c r="D339" s="176"/>
      <c r="E339" s="176"/>
      <c r="F339" s="177">
        <f>SUM(F307:F338)</f>
        <v>146853987.51999998</v>
      </c>
      <c r="G339" s="177">
        <f>SUM(G307:G338)</f>
        <v>118363226.81000002</v>
      </c>
      <c r="H339" s="178"/>
      <c r="I339" s="179"/>
      <c r="J339" s="179"/>
      <c r="K339" s="179"/>
      <c r="L339" s="179"/>
      <c r="M339" s="180"/>
    </row>
    <row r="340" spans="2:13" x14ac:dyDescent="0.2">
      <c r="B340" s="184"/>
      <c r="C340" s="10"/>
      <c r="D340" s="10"/>
      <c r="E340" s="58"/>
      <c r="F340" s="10"/>
      <c r="G340" s="10"/>
      <c r="H340" s="10"/>
      <c r="I340" s="10"/>
      <c r="J340" s="10"/>
      <c r="K340" s="10"/>
      <c r="L340" s="111"/>
      <c r="M340" s="111"/>
    </row>
    <row r="341" spans="2:13" ht="18" x14ac:dyDescent="0.2">
      <c r="B341" s="83" t="s">
        <v>1278</v>
      </c>
      <c r="C341" s="151"/>
      <c r="D341" s="152"/>
      <c r="E341" s="152"/>
      <c r="F341" s="153">
        <f>F339+F162+F303</f>
        <v>8997236561.1400013</v>
      </c>
      <c r="G341" s="153">
        <f>G339+G162+G303</f>
        <v>7055943753.1488123</v>
      </c>
      <c r="H341" s="86"/>
      <c r="I341" s="152"/>
      <c r="J341" s="152"/>
      <c r="K341" s="152"/>
      <c r="L341" s="152"/>
      <c r="M341" s="152"/>
    </row>
    <row r="342" spans="2:13" x14ac:dyDescent="0.2">
      <c r="B342" s="184"/>
      <c r="C342" s="10"/>
      <c r="D342" s="10"/>
      <c r="E342" s="58"/>
      <c r="F342" s="10"/>
      <c r="G342" s="10"/>
      <c r="H342" s="10"/>
      <c r="I342" s="10"/>
      <c r="J342" s="10"/>
      <c r="K342" s="10"/>
      <c r="L342" s="111"/>
      <c r="M342" s="111"/>
    </row>
    <row r="343" spans="2:13" ht="18" x14ac:dyDescent="0.2">
      <c r="B343" s="52" t="s">
        <v>1279</v>
      </c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</row>
    <row r="344" spans="2:13" ht="16.5" x14ac:dyDescent="0.2">
      <c r="B344" s="69"/>
      <c r="C344" s="160"/>
      <c r="D344" s="106"/>
      <c r="E344" s="106"/>
      <c r="F344" s="106"/>
      <c r="G344" s="106"/>
      <c r="H344" s="106"/>
      <c r="I344" s="106"/>
      <c r="J344" s="106"/>
      <c r="K344" s="106"/>
      <c r="L344" s="166"/>
      <c r="M344" s="166"/>
    </row>
    <row r="345" spans="2:13" s="55" customFormat="1" ht="25.5" x14ac:dyDescent="0.2">
      <c r="B345" s="185" t="s">
        <v>1280</v>
      </c>
      <c r="C345" s="185"/>
      <c r="D345" s="186" t="s">
        <v>1281</v>
      </c>
      <c r="E345" s="187" t="s">
        <v>1282</v>
      </c>
      <c r="F345" s="187" t="s">
        <v>1283</v>
      </c>
      <c r="G345" s="186"/>
      <c r="H345" s="187" t="s">
        <v>31</v>
      </c>
      <c r="I345" s="187" t="s">
        <v>32</v>
      </c>
      <c r="J345" s="187" t="s">
        <v>1284</v>
      </c>
      <c r="K345" s="186" t="s">
        <v>1285</v>
      </c>
      <c r="L345" s="187" t="s">
        <v>1286</v>
      </c>
      <c r="M345" s="186" t="s">
        <v>1287</v>
      </c>
    </row>
    <row r="346" spans="2:13" x14ac:dyDescent="0.2">
      <c r="B346" s="158"/>
      <c r="C346" s="158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</row>
    <row r="347" spans="2:13" s="55" customFormat="1" ht="12.75" x14ac:dyDescent="0.2">
      <c r="B347" s="56">
        <v>1</v>
      </c>
      <c r="C347" s="10" t="s">
        <v>508</v>
      </c>
      <c r="D347" s="10" t="s">
        <v>1288</v>
      </c>
      <c r="E347" s="58" t="s">
        <v>1289</v>
      </c>
      <c r="F347" s="74">
        <f>29792210.28*1.16</f>
        <v>34558963.924800001</v>
      </c>
      <c r="G347" s="74"/>
      <c r="H347" s="58"/>
      <c r="I347" s="58" t="s">
        <v>1290</v>
      </c>
      <c r="J347" s="162" t="s">
        <v>1291</v>
      </c>
      <c r="K347" s="58" t="s">
        <v>1292</v>
      </c>
      <c r="L347" s="24">
        <v>84</v>
      </c>
      <c r="M347" s="59" t="s">
        <v>449</v>
      </c>
    </row>
    <row r="348" spans="2:13" s="55" customFormat="1" ht="12.75" x14ac:dyDescent="0.2">
      <c r="B348" s="56">
        <v>2</v>
      </c>
      <c r="C348" s="10" t="s">
        <v>1293</v>
      </c>
      <c r="D348" s="10" t="s">
        <v>1288</v>
      </c>
      <c r="E348" s="58" t="s">
        <v>1294</v>
      </c>
      <c r="F348" s="74">
        <f>27649151.04*1.16</f>
        <v>32073015.206399996</v>
      </c>
      <c r="G348" s="74"/>
      <c r="H348" s="58"/>
      <c r="I348" s="58" t="s">
        <v>1295</v>
      </c>
      <c r="J348" s="162" t="s">
        <v>1296</v>
      </c>
      <c r="K348" s="58" t="s">
        <v>1292</v>
      </c>
      <c r="L348" s="24">
        <v>84</v>
      </c>
      <c r="M348" s="59" t="s">
        <v>449</v>
      </c>
    </row>
    <row r="349" spans="2:13" s="55" customFormat="1" ht="12.75" x14ac:dyDescent="0.2">
      <c r="B349" s="56">
        <v>3</v>
      </c>
      <c r="C349" s="10" t="s">
        <v>698</v>
      </c>
      <c r="D349" s="10" t="s">
        <v>1288</v>
      </c>
      <c r="E349" s="58" t="s">
        <v>1297</v>
      </c>
      <c r="F349" s="74">
        <f>18473525.28*1.16</f>
        <v>21429289.3248</v>
      </c>
      <c r="G349" s="74"/>
      <c r="H349" s="58"/>
      <c r="I349" s="58" t="s">
        <v>1298</v>
      </c>
      <c r="J349" s="162" t="s">
        <v>1291</v>
      </c>
      <c r="K349" s="58" t="s">
        <v>1292</v>
      </c>
      <c r="L349" s="24">
        <v>84</v>
      </c>
      <c r="M349" s="59" t="s">
        <v>449</v>
      </c>
    </row>
    <row r="350" spans="2:13" s="55" customFormat="1" ht="12.75" x14ac:dyDescent="0.2">
      <c r="B350" s="56">
        <v>4</v>
      </c>
      <c r="C350" s="10" t="s">
        <v>1177</v>
      </c>
      <c r="D350" s="10" t="s">
        <v>1299</v>
      </c>
      <c r="E350" s="58" t="s">
        <v>1300</v>
      </c>
      <c r="F350" s="74">
        <v>24085900.079999998</v>
      </c>
      <c r="G350" s="74"/>
      <c r="H350" s="58"/>
      <c r="I350" s="58" t="s">
        <v>1301</v>
      </c>
      <c r="J350" s="59" t="s">
        <v>1302</v>
      </c>
      <c r="K350" s="58" t="s">
        <v>1292</v>
      </c>
      <c r="L350" s="24">
        <v>120</v>
      </c>
      <c r="M350" s="58" t="s">
        <v>1303</v>
      </c>
    </row>
    <row r="351" spans="2:13" s="55" customFormat="1" ht="12.75" x14ac:dyDescent="0.2">
      <c r="B351" s="56">
        <v>5</v>
      </c>
      <c r="C351" s="10" t="s">
        <v>981</v>
      </c>
      <c r="D351" s="10" t="s">
        <v>1304</v>
      </c>
      <c r="E351" s="58" t="s">
        <v>1305</v>
      </c>
      <c r="F351" s="74">
        <v>4172116.8767999997</v>
      </c>
      <c r="G351" s="74"/>
      <c r="H351" s="58"/>
      <c r="I351" s="58" t="s">
        <v>1306</v>
      </c>
      <c r="J351" s="58" t="s">
        <v>1307</v>
      </c>
      <c r="K351" s="58" t="s">
        <v>1292</v>
      </c>
      <c r="L351" s="24">
        <v>96</v>
      </c>
      <c r="M351" s="58" t="s">
        <v>1308</v>
      </c>
    </row>
    <row r="352" spans="2:13" s="55" customFormat="1" ht="12.75" x14ac:dyDescent="0.2">
      <c r="B352" s="56">
        <v>6</v>
      </c>
      <c r="C352" s="10" t="s">
        <v>1016</v>
      </c>
      <c r="D352" s="10" t="s">
        <v>1309</v>
      </c>
      <c r="E352" s="58" t="s">
        <v>1310</v>
      </c>
      <c r="F352" s="74">
        <v>178831208.50999999</v>
      </c>
      <c r="G352" s="74"/>
      <c r="H352" s="58" t="s">
        <v>1311</v>
      </c>
      <c r="I352" s="58" t="s">
        <v>1312</v>
      </c>
      <c r="J352" s="58" t="s">
        <v>305</v>
      </c>
      <c r="K352" s="58" t="s">
        <v>1292</v>
      </c>
      <c r="L352" s="24">
        <v>78</v>
      </c>
      <c r="M352" s="59" t="s">
        <v>589</v>
      </c>
    </row>
    <row r="353" spans="2:13" s="55" customFormat="1" ht="12.75" x14ac:dyDescent="0.2">
      <c r="B353" s="56">
        <v>7</v>
      </c>
      <c r="C353" s="10" t="s">
        <v>1016</v>
      </c>
      <c r="D353" s="10" t="s">
        <v>1309</v>
      </c>
      <c r="E353" s="58" t="s">
        <v>1313</v>
      </c>
      <c r="F353" s="74">
        <v>17955698.359999999</v>
      </c>
      <c r="G353" s="74"/>
      <c r="H353" s="58" t="s">
        <v>1314</v>
      </c>
      <c r="I353" s="58" t="s">
        <v>1315</v>
      </c>
      <c r="J353" s="188" t="s">
        <v>1316</v>
      </c>
      <c r="K353" s="58" t="s">
        <v>1292</v>
      </c>
      <c r="L353" s="24">
        <v>68</v>
      </c>
      <c r="M353" s="59" t="s">
        <v>1317</v>
      </c>
    </row>
    <row r="354" spans="2:13" s="55" customFormat="1" ht="12.75" x14ac:dyDescent="0.2">
      <c r="B354" s="56">
        <v>8</v>
      </c>
      <c r="C354" s="10" t="s">
        <v>1022</v>
      </c>
      <c r="D354" s="10" t="s">
        <v>1318</v>
      </c>
      <c r="E354" s="58" t="s">
        <v>1319</v>
      </c>
      <c r="F354" s="74">
        <v>139823166.03999999</v>
      </c>
      <c r="G354" s="74"/>
      <c r="H354" s="58" t="s">
        <v>1320</v>
      </c>
      <c r="I354" s="58" t="s">
        <v>1321</v>
      </c>
      <c r="J354" s="58" t="s">
        <v>1322</v>
      </c>
      <c r="K354" s="58" t="s">
        <v>1292</v>
      </c>
      <c r="L354" s="24">
        <v>78</v>
      </c>
      <c r="M354" s="58" t="s">
        <v>560</v>
      </c>
    </row>
    <row r="355" spans="2:13" s="55" customFormat="1" ht="12.75" x14ac:dyDescent="0.2">
      <c r="B355" s="56">
        <v>9</v>
      </c>
      <c r="C355" s="10" t="s">
        <v>357</v>
      </c>
      <c r="D355" s="10" t="s">
        <v>1323</v>
      </c>
      <c r="E355" s="58" t="s">
        <v>1324</v>
      </c>
      <c r="F355" s="74">
        <v>32599299.48</v>
      </c>
      <c r="G355" s="74"/>
      <c r="H355" s="58"/>
      <c r="I355" s="58" t="s">
        <v>1325</v>
      </c>
      <c r="J355" s="58" t="s">
        <v>1326</v>
      </c>
      <c r="K355" s="58" t="s">
        <v>1292</v>
      </c>
      <c r="L355" s="24">
        <v>120</v>
      </c>
      <c r="M355" s="58" t="s">
        <v>957</v>
      </c>
    </row>
    <row r="356" spans="2:13" s="55" customFormat="1" ht="12.75" x14ac:dyDescent="0.2">
      <c r="B356" s="56">
        <v>10</v>
      </c>
      <c r="C356" s="10" t="s">
        <v>1103</v>
      </c>
      <c r="D356" s="10" t="s">
        <v>1288</v>
      </c>
      <c r="E356" s="58" t="s">
        <v>1289</v>
      </c>
      <c r="F356" s="74">
        <f>14933305.8*1.16</f>
        <v>17322634.728</v>
      </c>
      <c r="G356" s="74"/>
      <c r="H356" s="58"/>
      <c r="I356" s="58" t="s">
        <v>1327</v>
      </c>
      <c r="J356" s="58" t="s">
        <v>299</v>
      </c>
      <c r="K356" s="58" t="s">
        <v>1292</v>
      </c>
      <c r="L356" s="24">
        <v>84</v>
      </c>
      <c r="M356" s="58" t="s">
        <v>449</v>
      </c>
    </row>
    <row r="357" spans="2:13" x14ac:dyDescent="0.2">
      <c r="B357" s="109"/>
      <c r="C357" s="111"/>
      <c r="D357" s="111"/>
      <c r="E357" s="112"/>
      <c r="F357" s="189"/>
      <c r="G357" s="189"/>
      <c r="H357" s="112"/>
      <c r="I357" s="112"/>
      <c r="J357" s="69"/>
      <c r="K357" s="69"/>
      <c r="L357" s="116"/>
      <c r="M357" s="112"/>
    </row>
    <row r="358" spans="2:13" s="122" customFormat="1" ht="15.75" x14ac:dyDescent="0.2">
      <c r="B358" s="118" t="s">
        <v>1328</v>
      </c>
      <c r="C358" s="119"/>
      <c r="D358" s="120"/>
      <c r="E358" s="120"/>
      <c r="F358" s="121">
        <f>SUM(F347:F356)</f>
        <v>502851292.53080004</v>
      </c>
      <c r="G358" s="121"/>
      <c r="H358" s="120"/>
      <c r="I358" s="120"/>
      <c r="J358" s="120"/>
      <c r="K358" s="120"/>
      <c r="L358" s="120"/>
      <c r="M358" s="120"/>
    </row>
    <row r="359" spans="2:13" s="122" customFormat="1" ht="15.75" x14ac:dyDescent="0.2">
      <c r="B359" s="190"/>
      <c r="C359" s="27"/>
      <c r="D359" s="191"/>
      <c r="E359" s="191"/>
      <c r="F359" s="192"/>
      <c r="G359" s="192"/>
      <c r="H359" s="191"/>
      <c r="I359" s="191"/>
      <c r="J359" s="191"/>
      <c r="K359" s="191"/>
      <c r="L359" s="191"/>
      <c r="M359" s="191"/>
    </row>
    <row r="360" spans="2:13" s="122" customFormat="1" ht="18" x14ac:dyDescent="0.2">
      <c r="B360" s="52" t="s">
        <v>1329</v>
      </c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</row>
    <row r="361" spans="2:13" s="122" customFormat="1" ht="15" x14ac:dyDescent="0.2">
      <c r="B361" s="56">
        <v>1</v>
      </c>
      <c r="C361" s="10" t="s">
        <v>1330</v>
      </c>
      <c r="D361" s="10" t="s">
        <v>118</v>
      </c>
      <c r="E361" s="58" t="s">
        <v>1331</v>
      </c>
      <c r="F361" s="74">
        <v>19300000</v>
      </c>
      <c r="G361" s="193">
        <v>0</v>
      </c>
      <c r="H361" s="10" t="s">
        <v>1332</v>
      </c>
      <c r="I361" s="61" t="s">
        <v>1333</v>
      </c>
      <c r="J361" s="58">
        <v>25786</v>
      </c>
      <c r="K361" s="58" t="s">
        <v>1334</v>
      </c>
      <c r="L361" s="112" t="s">
        <v>1335</v>
      </c>
      <c r="M361" s="58" t="s">
        <v>1336</v>
      </c>
    </row>
    <row r="362" spans="2:13" s="122" customFormat="1" ht="15" x14ac:dyDescent="0.2">
      <c r="B362" s="56">
        <f>B361+1</f>
        <v>2</v>
      </c>
      <c r="C362" s="10" t="s">
        <v>276</v>
      </c>
      <c r="D362" s="10" t="s">
        <v>118</v>
      </c>
      <c r="E362" s="58" t="s">
        <v>1331</v>
      </c>
      <c r="F362" s="74">
        <v>25662876.539999999</v>
      </c>
      <c r="G362" s="193">
        <v>0</v>
      </c>
      <c r="H362" s="58" t="s">
        <v>1332</v>
      </c>
      <c r="I362" s="61" t="s">
        <v>1337</v>
      </c>
      <c r="J362" s="58">
        <v>25786</v>
      </c>
      <c r="K362" s="58" t="s">
        <v>1338</v>
      </c>
      <c r="L362" s="112" t="s">
        <v>1339</v>
      </c>
      <c r="M362" s="58" t="s">
        <v>1340</v>
      </c>
    </row>
    <row r="363" spans="2:13" s="122" customFormat="1" ht="15" x14ac:dyDescent="0.2">
      <c r="B363" s="56">
        <f t="shared" ref="B363:B372" si="6">B362+1</f>
        <v>3</v>
      </c>
      <c r="C363" s="10" t="s">
        <v>1341</v>
      </c>
      <c r="D363" s="10" t="s">
        <v>118</v>
      </c>
      <c r="E363" s="58" t="s">
        <v>1331</v>
      </c>
      <c r="F363" s="193">
        <v>17900000</v>
      </c>
      <c r="G363" s="193">
        <v>9564224.6600000001</v>
      </c>
      <c r="H363" s="58" t="s">
        <v>1342</v>
      </c>
      <c r="I363" s="61" t="s">
        <v>1343</v>
      </c>
      <c r="J363" s="58">
        <v>25786</v>
      </c>
      <c r="K363" s="58" t="s">
        <v>1344</v>
      </c>
      <c r="L363" s="112" t="s">
        <v>1345</v>
      </c>
      <c r="M363" s="58" t="s">
        <v>1346</v>
      </c>
    </row>
    <row r="364" spans="2:13" s="122" customFormat="1" ht="192.75" x14ac:dyDescent="0.2">
      <c r="B364" s="56">
        <f t="shared" si="6"/>
        <v>4</v>
      </c>
      <c r="C364" s="10" t="s">
        <v>1347</v>
      </c>
      <c r="D364" s="10" t="s">
        <v>118</v>
      </c>
      <c r="E364" s="58" t="s">
        <v>1331</v>
      </c>
      <c r="F364" s="193">
        <v>17950000</v>
      </c>
      <c r="G364" s="193">
        <v>0</v>
      </c>
      <c r="H364" s="58" t="s">
        <v>1332</v>
      </c>
      <c r="I364" s="61" t="s">
        <v>1348</v>
      </c>
      <c r="J364" s="58">
        <v>25786</v>
      </c>
      <c r="K364" s="58" t="s">
        <v>1344</v>
      </c>
      <c r="L364" s="112" t="s">
        <v>1345</v>
      </c>
      <c r="M364" s="58" t="s">
        <v>1346</v>
      </c>
    </row>
    <row r="365" spans="2:13" s="122" customFormat="1" ht="15" x14ac:dyDescent="0.2">
      <c r="B365" s="56">
        <f t="shared" si="6"/>
        <v>5</v>
      </c>
      <c r="C365" s="10" t="s">
        <v>1349</v>
      </c>
      <c r="D365" s="10" t="s">
        <v>118</v>
      </c>
      <c r="E365" s="58" t="s">
        <v>1331</v>
      </c>
      <c r="F365" s="193">
        <v>19200000</v>
      </c>
      <c r="G365" s="193">
        <v>0</v>
      </c>
      <c r="H365" s="58" t="s">
        <v>1332</v>
      </c>
      <c r="I365" s="61" t="s">
        <v>1350</v>
      </c>
      <c r="J365" s="58">
        <v>25786</v>
      </c>
      <c r="K365" s="58" t="s">
        <v>1338</v>
      </c>
      <c r="L365" s="112" t="s">
        <v>1339</v>
      </c>
      <c r="M365" s="58" t="s">
        <v>1340</v>
      </c>
    </row>
    <row r="366" spans="2:13" s="122" customFormat="1" ht="15" x14ac:dyDescent="0.2">
      <c r="B366" s="56">
        <f t="shared" si="6"/>
        <v>6</v>
      </c>
      <c r="C366" s="10" t="s">
        <v>688</v>
      </c>
      <c r="D366" s="10" t="s">
        <v>118</v>
      </c>
      <c r="E366" s="58" t="s">
        <v>1331</v>
      </c>
      <c r="F366" s="193">
        <v>7767216.5</v>
      </c>
      <c r="G366" s="193">
        <v>0</v>
      </c>
      <c r="H366" s="58" t="s">
        <v>1332</v>
      </c>
      <c r="I366" s="61" t="s">
        <v>1351</v>
      </c>
      <c r="J366" s="58">
        <v>25786</v>
      </c>
      <c r="K366" s="58" t="s">
        <v>1338</v>
      </c>
      <c r="L366" s="112" t="s">
        <v>1339</v>
      </c>
      <c r="M366" s="58" t="s">
        <v>1340</v>
      </c>
    </row>
    <row r="367" spans="2:13" s="122" customFormat="1" ht="15" x14ac:dyDescent="0.2">
      <c r="B367" s="56">
        <f t="shared" si="6"/>
        <v>7</v>
      </c>
      <c r="C367" s="10" t="s">
        <v>1352</v>
      </c>
      <c r="D367" s="10" t="s">
        <v>118</v>
      </c>
      <c r="E367" s="58" t="s">
        <v>1331</v>
      </c>
      <c r="F367" s="193">
        <v>29468022.789999999</v>
      </c>
      <c r="G367" s="193">
        <v>0</v>
      </c>
      <c r="H367" s="58" t="s">
        <v>1332</v>
      </c>
      <c r="I367" s="61" t="s">
        <v>1353</v>
      </c>
      <c r="J367" s="58">
        <v>25786</v>
      </c>
      <c r="K367" s="58" t="s">
        <v>1334</v>
      </c>
      <c r="L367" s="112" t="s">
        <v>1335</v>
      </c>
      <c r="M367" s="58" t="s">
        <v>1336</v>
      </c>
    </row>
    <row r="368" spans="2:13" s="122" customFormat="1" ht="15" x14ac:dyDescent="0.2">
      <c r="B368" s="56">
        <f t="shared" si="6"/>
        <v>8</v>
      </c>
      <c r="C368" s="10" t="s">
        <v>346</v>
      </c>
      <c r="D368" s="10" t="s">
        <v>118</v>
      </c>
      <c r="E368" s="58" t="s">
        <v>1331</v>
      </c>
      <c r="F368" s="193">
        <v>95000000</v>
      </c>
      <c r="G368" s="193">
        <v>8000000</v>
      </c>
      <c r="H368" s="58" t="s">
        <v>1354</v>
      </c>
      <c r="I368" s="61" t="s">
        <v>1355</v>
      </c>
      <c r="J368" s="58">
        <v>25786</v>
      </c>
      <c r="K368" s="58" t="s">
        <v>1344</v>
      </c>
      <c r="L368" s="112" t="s">
        <v>1345</v>
      </c>
      <c r="M368" s="58" t="s">
        <v>1346</v>
      </c>
    </row>
    <row r="369" spans="2:13" s="122" customFormat="1" ht="15" x14ac:dyDescent="0.2">
      <c r="B369" s="56">
        <f t="shared" si="6"/>
        <v>9</v>
      </c>
      <c r="C369" s="10" t="s">
        <v>1356</v>
      </c>
      <c r="D369" s="10" t="s">
        <v>118</v>
      </c>
      <c r="E369" s="58" t="s">
        <v>1331</v>
      </c>
      <c r="F369" s="193">
        <v>6244000</v>
      </c>
      <c r="G369" s="193">
        <v>2514000</v>
      </c>
      <c r="H369" s="58" t="s">
        <v>1357</v>
      </c>
      <c r="I369" s="61" t="s">
        <v>1358</v>
      </c>
      <c r="J369" s="58">
        <v>25786</v>
      </c>
      <c r="K369" s="58" t="s">
        <v>1359</v>
      </c>
      <c r="L369" s="112" t="s">
        <v>1360</v>
      </c>
      <c r="M369" s="58" t="s">
        <v>392</v>
      </c>
    </row>
    <row r="370" spans="2:13" s="122" customFormat="1" ht="15" x14ac:dyDescent="0.2">
      <c r="B370" s="56">
        <f t="shared" si="6"/>
        <v>10</v>
      </c>
      <c r="C370" s="10" t="s">
        <v>1361</v>
      </c>
      <c r="D370" s="10" t="s">
        <v>118</v>
      </c>
      <c r="E370" s="58" t="s">
        <v>1331</v>
      </c>
      <c r="F370" s="193">
        <v>58160000</v>
      </c>
      <c r="G370" s="193">
        <v>12000000</v>
      </c>
      <c r="H370" s="58" t="s">
        <v>1332</v>
      </c>
      <c r="I370" s="61" t="s">
        <v>1362</v>
      </c>
      <c r="J370" s="58">
        <v>25786</v>
      </c>
      <c r="K370" s="58" t="s">
        <v>1334</v>
      </c>
      <c r="L370" s="112" t="s">
        <v>1335</v>
      </c>
      <c r="M370" s="58" t="s">
        <v>1336</v>
      </c>
    </row>
    <row r="371" spans="2:13" s="122" customFormat="1" ht="15" x14ac:dyDescent="0.2">
      <c r="B371" s="56">
        <f t="shared" si="6"/>
        <v>11</v>
      </c>
      <c r="C371" s="10" t="s">
        <v>1363</v>
      </c>
      <c r="D371" s="10" t="s">
        <v>118</v>
      </c>
      <c r="E371" s="58" t="s">
        <v>1331</v>
      </c>
      <c r="F371" s="193">
        <v>6700000</v>
      </c>
      <c r="G371" s="193">
        <v>6500000</v>
      </c>
      <c r="H371" s="58" t="s">
        <v>1364</v>
      </c>
      <c r="I371" s="61" t="s">
        <v>1365</v>
      </c>
      <c r="J371" s="58">
        <v>25786</v>
      </c>
      <c r="K371" s="58" t="s">
        <v>1359</v>
      </c>
      <c r="L371" s="112" t="s">
        <v>1360</v>
      </c>
      <c r="M371" s="58" t="s">
        <v>392</v>
      </c>
    </row>
    <row r="372" spans="2:13" s="122" customFormat="1" ht="15" x14ac:dyDescent="0.2">
      <c r="B372" s="56">
        <f t="shared" si="6"/>
        <v>12</v>
      </c>
      <c r="C372" s="10" t="s">
        <v>1366</v>
      </c>
      <c r="D372" s="10" t="s">
        <v>118</v>
      </c>
      <c r="E372" s="58" t="s">
        <v>1331</v>
      </c>
      <c r="F372" s="193">
        <v>107299999.5</v>
      </c>
      <c r="G372" s="193">
        <v>10961379.73</v>
      </c>
      <c r="H372" s="58" t="s">
        <v>1367</v>
      </c>
      <c r="I372" s="61" t="s">
        <v>1368</v>
      </c>
      <c r="J372" s="58">
        <v>25786</v>
      </c>
      <c r="K372" s="58" t="s">
        <v>1334</v>
      </c>
      <c r="L372" s="112" t="s">
        <v>1335</v>
      </c>
      <c r="M372" s="58" t="s">
        <v>1336</v>
      </c>
    </row>
    <row r="373" spans="2:13" x14ac:dyDescent="0.2">
      <c r="B373" s="69"/>
      <c r="C373" s="10"/>
      <c r="D373" s="10"/>
      <c r="E373" s="58"/>
      <c r="F373" s="10"/>
      <c r="G373" s="10"/>
      <c r="H373" s="10"/>
      <c r="I373" s="10"/>
      <c r="J373" s="10"/>
      <c r="K373" s="10"/>
      <c r="L373" s="111"/>
      <c r="M373" s="111"/>
    </row>
    <row r="374" spans="2:13" ht="15.75" x14ac:dyDescent="0.2">
      <c r="B374" s="118" t="s">
        <v>1369</v>
      </c>
      <c r="C374" s="194"/>
      <c r="D374" s="194"/>
      <c r="E374" s="195"/>
      <c r="F374" s="196">
        <f>SUM(F361:F372)</f>
        <v>410652115.32999998</v>
      </c>
      <c r="G374" s="196">
        <f>SUM(G361:G372)</f>
        <v>49539604.390000001</v>
      </c>
      <c r="H374" s="194"/>
      <c r="I374" s="194"/>
      <c r="J374" s="194"/>
      <c r="K374" s="194"/>
      <c r="L374" s="197"/>
      <c r="M374" s="197"/>
    </row>
    <row r="375" spans="2:13" x14ac:dyDescent="0.2">
      <c r="B375" s="69"/>
      <c r="C375" s="10"/>
      <c r="D375" s="10"/>
      <c r="E375" s="58"/>
      <c r="F375" s="10"/>
      <c r="G375" s="10"/>
      <c r="H375" s="10"/>
      <c r="I375" s="10"/>
      <c r="J375" s="10"/>
      <c r="K375" s="10"/>
      <c r="L375" s="111"/>
      <c r="M375" s="111"/>
    </row>
    <row r="376" spans="2:13" ht="18" x14ac:dyDescent="0.2">
      <c r="B376" s="52" t="s">
        <v>1370</v>
      </c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</row>
    <row r="377" spans="2:13" ht="16.5" x14ac:dyDescent="0.2">
      <c r="B377" s="69"/>
      <c r="C377" s="160"/>
      <c r="D377" s="10"/>
      <c r="E377" s="58"/>
      <c r="F377" s="10"/>
      <c r="G377" s="10"/>
      <c r="H377" s="10"/>
      <c r="I377" s="10"/>
      <c r="J377" s="10"/>
      <c r="K377" s="10"/>
      <c r="L377" s="111"/>
      <c r="M377" s="111"/>
    </row>
    <row r="378" spans="2:13" s="55" customFormat="1" ht="12.75" x14ac:dyDescent="0.2">
      <c r="B378" s="56">
        <v>1</v>
      </c>
      <c r="C378" s="10" t="s">
        <v>1371</v>
      </c>
      <c r="D378" s="10" t="s">
        <v>118</v>
      </c>
      <c r="E378" s="58" t="s">
        <v>1372</v>
      </c>
      <c r="F378" s="198">
        <v>10000000</v>
      </c>
      <c r="G378" s="146">
        <v>277778.0499999997</v>
      </c>
      <c r="H378" s="58" t="s">
        <v>1373</v>
      </c>
      <c r="I378" s="58" t="s">
        <v>1374</v>
      </c>
      <c r="J378" s="58" t="s">
        <v>1375</v>
      </c>
      <c r="K378" s="58" t="s">
        <v>1376</v>
      </c>
      <c r="L378" s="58">
        <v>120</v>
      </c>
      <c r="M378" s="58" t="s">
        <v>1377</v>
      </c>
    </row>
    <row r="379" spans="2:13" s="55" customFormat="1" ht="12.75" x14ac:dyDescent="0.2">
      <c r="B379" s="56">
        <v>2</v>
      </c>
      <c r="C379" s="10" t="s">
        <v>1371</v>
      </c>
      <c r="D379" s="10" t="s">
        <v>118</v>
      </c>
      <c r="E379" s="58" t="s">
        <v>1378</v>
      </c>
      <c r="F379" s="198">
        <v>8000000</v>
      </c>
      <c r="G379" s="146">
        <v>3517241.200000002</v>
      </c>
      <c r="H379" s="58" t="s">
        <v>575</v>
      </c>
      <c r="I379" s="58" t="s">
        <v>1379</v>
      </c>
      <c r="J379" s="58" t="s">
        <v>1380</v>
      </c>
      <c r="K379" s="58" t="s">
        <v>1381</v>
      </c>
      <c r="L379" s="58">
        <v>120</v>
      </c>
      <c r="M379" s="58" t="s">
        <v>784</v>
      </c>
    </row>
    <row r="380" spans="2:13" x14ac:dyDescent="0.2">
      <c r="B380" s="109"/>
      <c r="C380" s="111"/>
      <c r="D380" s="111"/>
      <c r="E380" s="112"/>
      <c r="F380" s="199"/>
      <c r="G380" s="200"/>
      <c r="H380" s="112"/>
      <c r="I380" s="111"/>
      <c r="J380" s="112"/>
      <c r="K380" s="112"/>
      <c r="L380" s="112"/>
      <c r="M380" s="112"/>
    </row>
    <row r="381" spans="2:13" s="122" customFormat="1" ht="15.75" x14ac:dyDescent="0.2">
      <c r="B381" s="174" t="s">
        <v>232</v>
      </c>
      <c r="C381" s="175"/>
      <c r="D381" s="176"/>
      <c r="E381" s="176"/>
      <c r="F381" s="177">
        <f>SUM(F378:F379)</f>
        <v>18000000</v>
      </c>
      <c r="G381" s="177">
        <f>SUM(G378:G379)</f>
        <v>3795019.2500000019</v>
      </c>
      <c r="H381" s="178"/>
      <c r="I381" s="179"/>
      <c r="J381" s="179"/>
      <c r="K381" s="179"/>
      <c r="L381" s="179"/>
      <c r="M381" s="180"/>
    </row>
    <row r="382" spans="2:13" x14ac:dyDescent="0.2">
      <c r="B382" s="150"/>
      <c r="C382" s="10"/>
      <c r="D382" s="10"/>
      <c r="E382" s="10"/>
      <c r="F382" s="10"/>
      <c r="G382" s="10"/>
      <c r="H382" s="111"/>
      <c r="I382" s="111"/>
      <c r="J382" s="111"/>
      <c r="K382" s="111"/>
      <c r="L382" s="111"/>
      <c r="M382" s="111"/>
    </row>
    <row r="383" spans="2:13" s="154" customFormat="1" ht="18" x14ac:dyDescent="0.25">
      <c r="B383" s="83" t="s">
        <v>1382</v>
      </c>
      <c r="C383" s="151"/>
      <c r="D383" s="152"/>
      <c r="E383" s="152"/>
      <c r="F383" s="153">
        <f>+F381+F341+F358</f>
        <v>9518087853.6708012</v>
      </c>
      <c r="G383" s="153">
        <f>+G381+G341+G358</f>
        <v>7059738772.3988123</v>
      </c>
      <c r="H383" s="86"/>
      <c r="I383" s="152"/>
      <c r="J383" s="152"/>
      <c r="K383" s="152"/>
      <c r="L383" s="152"/>
      <c r="M383" s="152"/>
    </row>
    <row r="384" spans="2:13" x14ac:dyDescent="0.2">
      <c r="B384" s="69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</row>
    <row r="385" spans="2:13" x14ac:dyDescent="0.2">
      <c r="B385" s="57" t="s">
        <v>1383</v>
      </c>
      <c r="C385" s="23"/>
      <c r="D385" s="89"/>
      <c r="E385" s="89"/>
      <c r="F385" s="201"/>
      <c r="G385" s="201"/>
      <c r="H385" s="202"/>
      <c r="I385" s="202"/>
      <c r="J385" s="202"/>
      <c r="K385" s="202"/>
      <c r="L385" s="202"/>
      <c r="M385" s="202"/>
    </row>
    <row r="386" spans="2:13" x14ac:dyDescent="0.2">
      <c r="B386" s="69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</row>
    <row r="387" spans="2:13" s="208" customFormat="1" ht="20.25" x14ac:dyDescent="0.3">
      <c r="B387" s="203" t="s">
        <v>1384</v>
      </c>
      <c r="C387" s="204"/>
      <c r="D387" s="205"/>
      <c r="E387" s="205"/>
      <c r="F387" s="206">
        <f>F80+F138+F341+F381</f>
        <v>33453885376.418571</v>
      </c>
      <c r="G387" s="206">
        <f>G80+G138+G341+G381</f>
        <v>27748876212.719814</v>
      </c>
      <c r="H387" s="207"/>
      <c r="I387" s="205"/>
      <c r="J387" s="205"/>
      <c r="K387" s="205"/>
      <c r="L387" s="205"/>
      <c r="M387" s="205"/>
    </row>
    <row r="389" spans="2:13" x14ac:dyDescent="0.2">
      <c r="B389" s="5"/>
      <c r="F389" s="25"/>
      <c r="G389" s="1"/>
    </row>
    <row r="390" spans="2:13" x14ac:dyDescent="0.2">
      <c r="B390" s="5"/>
      <c r="G390" s="1"/>
    </row>
    <row r="392" spans="2:13" x14ac:dyDescent="0.2">
      <c r="B392" s="5"/>
      <c r="G392" s="1"/>
    </row>
    <row r="410" spans="2:7" x14ac:dyDescent="0.2">
      <c r="B410" s="5"/>
      <c r="G410" s="1"/>
    </row>
    <row r="411" spans="2:7" x14ac:dyDescent="0.2">
      <c r="B411" s="5"/>
      <c r="G411" s="1"/>
    </row>
    <row r="412" spans="2:7" x14ac:dyDescent="0.2">
      <c r="B412" s="5"/>
      <c r="G412" s="1"/>
    </row>
  </sheetData>
  <mergeCells count="78">
    <mergeCell ref="J44:J45"/>
    <mergeCell ref="K44:K45"/>
    <mergeCell ref="D19:D20"/>
    <mergeCell ref="F19:F20"/>
    <mergeCell ref="G19:G20"/>
    <mergeCell ref="D33:J33"/>
    <mergeCell ref="D24:J24"/>
    <mergeCell ref="D25:J25"/>
    <mergeCell ref="D26:J26"/>
    <mergeCell ref="D27:J27"/>
    <mergeCell ref="D28:J28"/>
    <mergeCell ref="D30:J30"/>
    <mergeCell ref="E99:E100"/>
    <mergeCell ref="F99:F100"/>
    <mergeCell ref="H99:H100"/>
    <mergeCell ref="I99:I100"/>
    <mergeCell ref="K11:K12"/>
    <mergeCell ref="D13:J13"/>
    <mergeCell ref="D23:K23"/>
    <mergeCell ref="B85:M85"/>
    <mergeCell ref="D38:J38"/>
    <mergeCell ref="D40:J40"/>
    <mergeCell ref="B42:M42"/>
    <mergeCell ref="B44:C45"/>
    <mergeCell ref="D44:D45"/>
    <mergeCell ref="E44:E45"/>
    <mergeCell ref="F44:F45"/>
    <mergeCell ref="H44:H45"/>
    <mergeCell ref="B360:M360"/>
    <mergeCell ref="L142:L143"/>
    <mergeCell ref="F142:F143"/>
    <mergeCell ref="H142:H143"/>
    <mergeCell ref="B142:C143"/>
    <mergeCell ref="D142:D143"/>
    <mergeCell ref="E142:E143"/>
    <mergeCell ref="B145:M145"/>
    <mergeCell ref="B165:M165"/>
    <mergeCell ref="B305:M305"/>
    <mergeCell ref="B343:M343"/>
    <mergeCell ref="B345:C345"/>
    <mergeCell ref="D36:J36"/>
    <mergeCell ref="L76:L77"/>
    <mergeCell ref="I142:I143"/>
    <mergeCell ref="J142:J143"/>
    <mergeCell ref="K142:K143"/>
    <mergeCell ref="F76:F77"/>
    <mergeCell ref="B110:M110"/>
    <mergeCell ref="D119:E119"/>
    <mergeCell ref="B123:M123"/>
    <mergeCell ref="B140:M140"/>
    <mergeCell ref="B129:M129"/>
    <mergeCell ref="B97:M97"/>
    <mergeCell ref="B99:C100"/>
    <mergeCell ref="M44:M45"/>
    <mergeCell ref="B47:M47"/>
    <mergeCell ref="B67:M67"/>
    <mergeCell ref="D9:J10"/>
    <mergeCell ref="D11:J11"/>
    <mergeCell ref="I44:I45"/>
    <mergeCell ref="J99:J100"/>
    <mergeCell ref="K99:K100"/>
    <mergeCell ref="L99:L100"/>
    <mergeCell ref="M99:M100"/>
    <mergeCell ref="B102:M102"/>
    <mergeCell ref="D99:D100"/>
    <mergeCell ref="B376:M376"/>
    <mergeCell ref="M142:M143"/>
    <mergeCell ref="L44:L45"/>
    <mergeCell ref="B76:B77"/>
    <mergeCell ref="C76:C77"/>
    <mergeCell ref="D76:D77"/>
    <mergeCell ref="E76:E77"/>
    <mergeCell ref="G76:G77"/>
    <mergeCell ref="H76:H77"/>
    <mergeCell ref="I76:I77"/>
    <mergeCell ref="J76:J77"/>
    <mergeCell ref="K76:K77"/>
    <mergeCell ref="M76:M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BARRON</dc:creator>
  <cp:lastModifiedBy>JORGE BARRON</cp:lastModifiedBy>
  <dcterms:created xsi:type="dcterms:W3CDTF">2017-06-26T17:56:33Z</dcterms:created>
  <dcterms:modified xsi:type="dcterms:W3CDTF">2017-06-26T17:58:16Z</dcterms:modified>
</cp:coreProperties>
</file>