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90" windowWidth="20115" windowHeight="6225"/>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calcPr calcId="145621"/>
</workbook>
</file>

<file path=xl/calcChain.xml><?xml version="1.0" encoding="utf-8"?>
<calcChain xmlns="http://schemas.openxmlformats.org/spreadsheetml/2006/main">
  <c r="F23" i="5" l="1"/>
  <c r="A15" i="5" l="1"/>
  <c r="A17" i="5" s="1"/>
  <c r="A19" i="5" s="1"/>
  <c r="A21" i="5" s="1"/>
  <c r="K23" i="5"/>
  <c r="M60" i="3"/>
  <c r="M57" i="3"/>
  <c r="E57" i="3"/>
  <c r="H97" i="6"/>
  <c r="H100" i="6"/>
  <c r="Y97" i="6"/>
  <c r="Q97" i="6"/>
  <c r="K56" i="2"/>
  <c r="J12" i="1"/>
  <c r="X106" i="6" l="1"/>
  <c r="P40" i="3"/>
  <c r="P42" i="3"/>
  <c r="P44" i="3"/>
  <c r="P46" i="3"/>
  <c r="P48" i="3"/>
  <c r="P38" i="3"/>
  <c r="P36" i="3"/>
  <c r="P34" i="3"/>
  <c r="P32" i="3"/>
  <c r="P30" i="3"/>
  <c r="P28" i="3"/>
  <c r="P26" i="3"/>
  <c r="P24" i="3"/>
  <c r="P18" i="3"/>
  <c r="P20" i="3"/>
  <c r="P22" i="3"/>
  <c r="P14" i="3"/>
  <c r="P16" i="3"/>
  <c r="P12" i="3"/>
  <c r="G45" i="4"/>
  <c r="G47" i="4"/>
  <c r="G49" i="4"/>
  <c r="G51" i="4"/>
  <c r="A51" i="4"/>
  <c r="A53" i="4"/>
  <c r="A55" i="4" s="1"/>
  <c r="A57" i="4" s="1"/>
  <c r="A49" i="4"/>
  <c r="I48" i="3"/>
  <c r="I50" i="3"/>
  <c r="I52" i="3"/>
  <c r="I46" i="3"/>
  <c r="E60" i="4" l="1"/>
  <c r="A48" i="2"/>
  <c r="A50" i="2"/>
  <c r="A52" i="2" s="1"/>
  <c r="A54" i="2" s="1"/>
  <c r="E56" i="2"/>
  <c r="A48" i="3" l="1"/>
  <c r="A50" i="3" s="1"/>
  <c r="A52" i="3" s="1"/>
  <c r="A54" i="3" s="1"/>
  <c r="F50" i="2" l="1"/>
  <c r="K59" i="2" l="1"/>
  <c r="H103" i="6" l="1"/>
  <c r="A13" i="5" l="1"/>
  <c r="K60" i="4" l="1"/>
  <c r="K63" i="4" s="1"/>
  <c r="I30" i="3"/>
  <c r="A14" i="2" l="1"/>
  <c r="A16" i="2" s="1"/>
  <c r="A18" i="2" s="1"/>
  <c r="A20" i="2" s="1"/>
  <c r="A22" i="2" s="1"/>
  <c r="A24" i="2" s="1"/>
  <c r="A26" i="2" s="1"/>
  <c r="A28" i="2" s="1"/>
  <c r="A30" i="2" s="1"/>
  <c r="A32" i="2" s="1"/>
  <c r="A34" i="2" s="1"/>
  <c r="A36" i="2" s="1"/>
  <c r="A38" i="2" s="1"/>
  <c r="A40" i="2" s="1"/>
  <c r="A42" i="2" s="1"/>
  <c r="A44" i="2" s="1"/>
  <c r="A46" i="2" s="1"/>
  <c r="G14" i="2" l="1"/>
  <c r="G16" i="2" s="1"/>
  <c r="G18" i="2" s="1"/>
  <c r="G20" i="2" s="1"/>
  <c r="G22" i="2" s="1"/>
  <c r="G24" i="2" s="1"/>
  <c r="G26" i="2" s="1"/>
  <c r="G28" i="2" s="1"/>
  <c r="G30" i="2" s="1"/>
  <c r="G32" i="2" s="1"/>
  <c r="G34" i="2" s="1"/>
  <c r="G36" i="2" s="1"/>
  <c r="G38" i="2" s="1"/>
  <c r="O38" i="3" l="1"/>
  <c r="O36" i="3"/>
  <c r="O34" i="3"/>
  <c r="O32" i="3"/>
  <c r="O30" i="3"/>
  <c r="O28" i="3"/>
  <c r="O26" i="3"/>
  <c r="R17" i="6" l="1"/>
  <c r="R19" i="6" s="1"/>
  <c r="R21" i="6" s="1"/>
  <c r="R23" i="6" s="1"/>
  <c r="R25" i="6" s="1"/>
  <c r="R27" i="6" s="1"/>
  <c r="R29" i="6" s="1"/>
  <c r="R31" i="6" s="1"/>
  <c r="R33" i="6" s="1"/>
  <c r="R35" i="6" s="1"/>
  <c r="R37" i="6" s="1"/>
  <c r="R39" i="6" s="1"/>
  <c r="R41" i="6" l="1"/>
  <c r="R43" i="6" s="1"/>
  <c r="R45" i="6" s="1"/>
  <c r="R47" i="6" s="1"/>
  <c r="R49" i="6" s="1"/>
  <c r="R51" i="6" s="1"/>
  <c r="R53" i="6" s="1"/>
  <c r="R55" i="6" s="1"/>
  <c r="R57" i="6" s="1"/>
  <c r="R59" i="6" s="1"/>
  <c r="R61" i="6" s="1"/>
  <c r="R63" i="6" s="1"/>
  <c r="R65" i="6" s="1"/>
  <c r="R67" i="6" s="1"/>
  <c r="R69" i="6" s="1"/>
  <c r="R71" i="6" s="1"/>
  <c r="R73" i="6" s="1"/>
  <c r="R75" i="6" s="1"/>
  <c r="R77" i="6" s="1"/>
  <c r="R79" i="6" s="1"/>
  <c r="R81" i="6" s="1"/>
  <c r="R83" i="6" s="1"/>
  <c r="R85" i="6" s="1"/>
  <c r="R87" i="6" s="1"/>
  <c r="R89" i="6" s="1"/>
  <c r="R91" i="6" s="1"/>
  <c r="R93" i="6" s="1"/>
  <c r="R95" i="6" s="1"/>
  <c r="A17" i="4"/>
  <c r="A19" i="4" s="1"/>
  <c r="A21" i="4" s="1"/>
  <c r="A23" i="4" s="1"/>
  <c r="A25" i="4" s="1"/>
  <c r="A27" i="4" s="1"/>
  <c r="A29" i="4" s="1"/>
  <c r="A31" i="4" s="1"/>
  <c r="A33" i="4" s="1"/>
  <c r="A35" i="4" s="1"/>
  <c r="A37" i="4" s="1"/>
  <c r="A39" i="4" s="1"/>
  <c r="A41" i="4" s="1"/>
  <c r="A43" i="4" s="1"/>
  <c r="A45" i="4" s="1"/>
  <c r="A47" i="4" s="1"/>
  <c r="A14" i="3"/>
  <c r="A16" i="3" s="1"/>
  <c r="A18" i="3" s="1"/>
  <c r="A20" i="3" s="1"/>
  <c r="A22" i="3" s="1"/>
  <c r="A24" i="3" s="1"/>
  <c r="A26" i="3" s="1"/>
  <c r="A28" i="3" s="1"/>
  <c r="A30" i="3" s="1"/>
  <c r="A32" i="3" s="1"/>
  <c r="A34" i="3" s="1"/>
  <c r="A36" i="3" s="1"/>
  <c r="A38" i="3" s="1"/>
  <c r="A40" i="3" s="1"/>
  <c r="A42" i="3" s="1"/>
  <c r="A44" i="3" s="1"/>
  <c r="J14" i="1"/>
  <c r="J16" i="1" s="1"/>
  <c r="J18" i="1" s="1"/>
  <c r="J20" i="1" s="1"/>
  <c r="J22" i="1" s="1"/>
  <c r="J24" i="1" s="1"/>
  <c r="J26" i="1" s="1"/>
  <c r="J28" i="1" s="1"/>
  <c r="J30" i="1" s="1"/>
  <c r="J32" i="1" s="1"/>
  <c r="J34" i="1" s="1"/>
  <c r="J36" i="1" s="1"/>
  <c r="J38" i="1" s="1"/>
  <c r="J40" i="1" s="1"/>
  <c r="J17" i="6"/>
  <c r="J19" i="6" s="1"/>
  <c r="J21" i="6" s="1"/>
  <c r="J23" i="6" s="1"/>
  <c r="J25" i="6" s="1"/>
  <c r="J27" i="6" s="1"/>
  <c r="J29" i="6" s="1"/>
  <c r="J31" i="6" s="1"/>
  <c r="J33" i="6" s="1"/>
  <c r="J35" i="6" s="1"/>
  <c r="J37" i="6" s="1"/>
  <c r="J39" i="6" s="1"/>
  <c r="J41" i="6" s="1"/>
  <c r="J43" i="6" s="1"/>
  <c r="J45" i="6" s="1"/>
  <c r="A17" i="6"/>
  <c r="A19" i="6" s="1"/>
  <c r="A21" i="6" s="1"/>
  <c r="A23" i="6" s="1"/>
  <c r="A25" i="6" s="1"/>
  <c r="A27" i="6" s="1"/>
  <c r="A29" i="6" s="1"/>
  <c r="A31" i="6" s="1"/>
  <c r="A33" i="6" s="1"/>
  <c r="A35" i="6" s="1"/>
  <c r="A37" i="6" s="1"/>
  <c r="A39" i="6" s="1"/>
  <c r="A41" i="6" l="1"/>
  <c r="A43" i="6" s="1"/>
  <c r="A45" i="6" s="1"/>
  <c r="A47" i="6" s="1"/>
  <c r="A49" i="6" s="1"/>
  <c r="A51" i="6" s="1"/>
  <c r="A53" i="6" s="1"/>
  <c r="A55" i="6" s="1"/>
  <c r="A57" i="6" s="1"/>
  <c r="A59" i="6" s="1"/>
  <c r="A61" i="6" s="1"/>
  <c r="A63" i="6" s="1"/>
  <c r="A65" i="6" s="1"/>
  <c r="A67" i="6" s="1"/>
  <c r="A69" i="6" s="1"/>
  <c r="A71" i="6" s="1"/>
  <c r="A73" i="6" s="1"/>
  <c r="A75" i="6" s="1"/>
  <c r="A77" i="6" s="1"/>
  <c r="A79" i="6" s="1"/>
  <c r="A81" i="6" s="1"/>
  <c r="A83" i="6" s="1"/>
  <c r="A85" i="6" s="1"/>
  <c r="A87" i="6" s="1"/>
  <c r="A89" i="6" s="1"/>
  <c r="A91" i="6" s="1"/>
  <c r="A93" i="6" s="1"/>
  <c r="A95" i="6" s="1"/>
  <c r="G17" i="4"/>
  <c r="G19" i="4" s="1"/>
  <c r="G21" i="4" s="1"/>
  <c r="G23" i="4" s="1"/>
  <c r="G25" i="4" s="1"/>
  <c r="G27" i="4" s="1"/>
  <c r="G29" i="4" s="1"/>
  <c r="G31" i="4" s="1"/>
  <c r="G33" i="4" s="1"/>
  <c r="G35" i="4" s="1"/>
  <c r="G37" i="4" s="1"/>
  <c r="G39" i="4" s="1"/>
  <c r="G41" i="4" s="1"/>
  <c r="G43" i="4" s="1"/>
  <c r="J14" i="3"/>
  <c r="J16" i="3" s="1"/>
  <c r="J18" i="3" s="1"/>
  <c r="J20" i="3" s="1"/>
  <c r="J22" i="3" s="1"/>
  <c r="J24" i="3" s="1"/>
  <c r="J26" i="3" s="1"/>
  <c r="J28" i="3" s="1"/>
  <c r="J30" i="3" s="1"/>
  <c r="J32" i="3" s="1"/>
  <c r="J34" i="3" s="1"/>
  <c r="J36" i="3" s="1"/>
  <c r="J38" i="3" s="1"/>
  <c r="J40" i="3" s="1"/>
  <c r="J42" i="3" s="1"/>
  <c r="J44" i="3" s="1"/>
  <c r="J46" i="3" s="1"/>
  <c r="J48" i="3" s="1"/>
  <c r="A46" i="3"/>
  <c r="J47" i="6"/>
  <c r="J49" i="6" s="1"/>
  <c r="J51" i="6" s="1"/>
  <c r="J53" i="6" s="1"/>
  <c r="J55" i="6" s="1"/>
  <c r="J57" i="6" s="1"/>
  <c r="J59" i="6" s="1"/>
  <c r="J61" i="6" s="1"/>
  <c r="J63" i="6" s="1"/>
  <c r="J65" i="6" s="1"/>
  <c r="J67" i="6" s="1"/>
  <c r="J69" i="6" s="1"/>
  <c r="J71" i="6" s="1"/>
  <c r="J73" i="6" s="1"/>
  <c r="J75" i="6" s="1"/>
  <c r="J77" i="6" s="1"/>
  <c r="J79" i="6" s="1"/>
  <c r="J81" i="6" s="1"/>
  <c r="J83" i="6" s="1"/>
  <c r="J85" i="6" s="1"/>
  <c r="J87" i="6" s="1"/>
  <c r="J89" i="6" s="1"/>
  <c r="J91" i="6" s="1"/>
  <c r="J93" i="6" s="1"/>
  <c r="J95" i="6" s="1"/>
  <c r="G40" i="2"/>
  <c r="G42" i="2" s="1"/>
  <c r="G44" i="2" s="1"/>
  <c r="G46" i="2" s="1"/>
  <c r="G48" i="2" s="1"/>
</calcChain>
</file>

<file path=xl/sharedStrings.xml><?xml version="1.0" encoding="utf-8"?>
<sst xmlns="http://schemas.openxmlformats.org/spreadsheetml/2006/main" count="689" uniqueCount="249">
  <si>
    <t xml:space="preserve">Institucion Bancaria </t>
  </si>
  <si>
    <t xml:space="preserve">Fecha de Contratacion </t>
  </si>
  <si>
    <t>Fecha de Vencimiento</t>
  </si>
  <si>
    <t xml:space="preserve">Banca Comercial </t>
  </si>
  <si>
    <t xml:space="preserve">Banca de Desarrollo </t>
  </si>
  <si>
    <t>Banorte</t>
  </si>
  <si>
    <t>Santander</t>
  </si>
  <si>
    <t>Scotiabank</t>
  </si>
  <si>
    <t xml:space="preserve"> DIC 02-2010</t>
  </si>
  <si>
    <t xml:space="preserve"> DIC-2020</t>
  </si>
  <si>
    <t xml:space="preserve">Banobras </t>
  </si>
  <si>
    <t>JUL 9-2003</t>
  </si>
  <si>
    <t>JUL 11-2005</t>
  </si>
  <si>
    <t>FEB 14-2007</t>
  </si>
  <si>
    <t>JUN 20-2012</t>
  </si>
  <si>
    <t>JUN 29-2012</t>
  </si>
  <si>
    <t>SEP 23-2013</t>
  </si>
  <si>
    <t xml:space="preserve"> JUL 29-2014</t>
  </si>
  <si>
    <t xml:space="preserve"> DIC 11-2014</t>
  </si>
  <si>
    <t xml:space="preserve"> FEB-2027</t>
  </si>
  <si>
    <t xml:space="preserve"> MAR-2027</t>
  </si>
  <si>
    <t xml:space="preserve"> JUN-2034</t>
  </si>
  <si>
    <t xml:space="preserve"> AGO-2032</t>
  </si>
  <si>
    <t xml:space="preserve"> DIC-2033</t>
  </si>
  <si>
    <t xml:space="preserve"> JUL-2024</t>
  </si>
  <si>
    <t xml:space="preserve"> OCT-2034</t>
  </si>
  <si>
    <t>Saldo</t>
  </si>
  <si>
    <t>Total Banca Comercial</t>
  </si>
  <si>
    <t xml:space="preserve">Total Banca de Desarrollo </t>
  </si>
  <si>
    <t xml:space="preserve">Total Global Saldo de Deuda Pública Directa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</si>
  <si>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</si>
  <si>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</si>
  <si>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</si>
  <si>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</si>
  <si>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</si>
  <si>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</si>
  <si>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</si>
  <si>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FAFEF (Saneamiento financiero, de conformidad con los artículos 37, 47 fracción II y 50 de la Ley de Coordinación Fiscal.)</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</si>
  <si>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</si>
  <si>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</si>
  <si>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</si>
  <si>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</si>
  <si>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 xml:space="preserve">Fecha </t>
  </si>
  <si>
    <t>Reg.SHCP</t>
  </si>
  <si>
    <t xml:space="preserve">Decreto </t>
  </si>
  <si>
    <t>Acreditado</t>
  </si>
  <si>
    <t>Acreditante</t>
  </si>
  <si>
    <t>Fecha Subscripción</t>
  </si>
  <si>
    <t>Monto</t>
  </si>
  <si>
    <t>Plazo</t>
  </si>
  <si>
    <t>Tasa</t>
  </si>
  <si>
    <t xml:space="preserve">Aval </t>
  </si>
  <si>
    <t xml:space="preserve">Destino </t>
  </si>
  <si>
    <t>Aforo</t>
  </si>
  <si>
    <t xml:space="preserve">Garantia Pagos </t>
  </si>
  <si>
    <t xml:space="preserve">Convenios Modificatorios </t>
  </si>
  <si>
    <t>Bancomer</t>
  </si>
  <si>
    <t>DIC 28-2015</t>
  </si>
  <si>
    <t>ABR29-2016</t>
  </si>
  <si>
    <t xml:space="preserve"> JUL-2036</t>
  </si>
  <si>
    <t xml:space="preserve">Total Pagos de Intereses con Cargo a Recursos Propios </t>
  </si>
  <si>
    <t xml:space="preserve">Total Pagos de Comiciones con Cargo a Recursos Propios </t>
  </si>
  <si>
    <t xml:space="preserve">Pagos de Comisiones </t>
  </si>
  <si>
    <t>Comisiones</t>
  </si>
  <si>
    <t>AGO 12-16</t>
  </si>
  <si>
    <t xml:space="preserve"> NOV-2036</t>
  </si>
  <si>
    <t xml:space="preserve">Nota 1: Cifras Preliminares hasta Visto Bueno por el Área contable.  </t>
  </si>
  <si>
    <t xml:space="preserve">Nota 2: Los Bonos Cupón Cero no se suman al saldo Insoluto. </t>
  </si>
  <si>
    <t xml:space="preserve">_1: Emprestito dispuesto el 09 de agosto de 2018, El Estado dispuso $398´101,309.00 </t>
  </si>
  <si>
    <t>Banobras (BCO)</t>
  </si>
  <si>
    <t>Banorte (Corto Plazo)</t>
  </si>
  <si>
    <t>Institución Bancaria</t>
  </si>
  <si>
    <t xml:space="preserve">Deudor </t>
  </si>
  <si>
    <t xml:space="preserve">Autlán de Navarro </t>
  </si>
  <si>
    <t>Guadalajara</t>
  </si>
  <si>
    <t xml:space="preserve">Puerto Vallarta </t>
  </si>
  <si>
    <t>Gobierno del Estado de Jalisco</t>
  </si>
  <si>
    <t>365 días</t>
  </si>
  <si>
    <t>5,479 días</t>
  </si>
  <si>
    <t xml:space="preserve">Recursos Propios del Gobierno del Estado </t>
  </si>
  <si>
    <t>Jocotepec</t>
  </si>
  <si>
    <t xml:space="preserve">Zapotlanejo </t>
  </si>
  <si>
    <t xml:space="preserve">Banco Santander México S.A. de C.V., Institución de Banca Múltiple, Grupo Financiero Santander. </t>
  </si>
  <si>
    <t xml:space="preserve">Monto del Crédito Contratado  </t>
  </si>
  <si>
    <t xml:space="preserve">Nota 1: Datos informativos debido a que los obligados son los municipios expepto el crédito de Banorte por $800 mdp </t>
  </si>
  <si>
    <t>Bansi, S.A Institución de Banca Múltiple</t>
  </si>
  <si>
    <t>HSBC México, S.A. Institución de Banca Múltiple, Grupo Financiero HSBC</t>
  </si>
  <si>
    <t>Banco Mercantil del Norte, S.A., Institución de Banca Múltiple, Grupo Financiero Banorte</t>
  </si>
  <si>
    <t>Total Pagos de Capital con cargo a los Recursos Propios del Gobierno del Estado</t>
  </si>
  <si>
    <t>Total Pagos de Capital</t>
  </si>
  <si>
    <t>Monto Dispuesto Durante el 2do Trimestre de 2019</t>
  </si>
  <si>
    <t>009/2019</t>
  </si>
  <si>
    <t xml:space="preserve">Decreto N° 27222/LXII/18 del H. Congreso del Estado de Jalisco Publicado en el Periodico Oficial "El Estado de Jalisco" el 22 de diciembre de 2018 así com el Acta N° 15 de la Quinta Sesión Extraordinaria de Cabildo del H. Ayuntamiento del Municipio de Tamazula de Gordiano, Jalisco Celebrada el 14 de junio de 2019. </t>
  </si>
  <si>
    <t xml:space="preserve">Banobras LCGM </t>
  </si>
  <si>
    <t>Banobras FAIS</t>
  </si>
  <si>
    <t xml:space="preserve">Tamazula de Gordiano </t>
  </si>
  <si>
    <t xml:space="preserve">Precisa y exclusivamente para financiar, incluido el Impuesto al Valor Agregado, obras, acciones sociales básicas y/o inversiones que beneficien directamente a la población en pobreza extrema, localidades con alto o muy alto nivel de rezago social conforme a lo previsto en la Ley General de Desarrollo Social, y en las zonas de atención prioritaria en los siguientes rubros; agua potable, alcantarillado, drenaje, urbanización, electrificación rural y de colonias pobres, infraestructura básica del sector salud y educativo, de conformidad con lo que dispone el artículo 33, inciso A, Numeral I, de la Ley de Coordinación Fiscal  y lo previsto en el catálogo de acciones del anexo I de los Lineamientos Generales para la Operación del Fondo de Aportaciones para la Infraestructura Social. </t>
  </si>
  <si>
    <t xml:space="preserve">Por apertura el 0.39% así com pago anticipado </t>
  </si>
  <si>
    <t xml:space="preserve">Hasta el 25% del derecho y los ingresos que anualmente le corresponden al Municipio de Tamazula de Gordiano , Jalisco, en el Fondo de Aportaciones para la Infraestructura Social de conformidad con el Convenio de Adhesión de fecha 02 de julio de 2019 al Contrato del Fideicomiso Irrevocable de Administración y Pago N° 10080-12-184 celebrado con Banco del Bajío, S.A. con fecha 16 de diciembre de 2010. </t>
  </si>
  <si>
    <t>JUL 26-2018</t>
  </si>
  <si>
    <t>JUL 29-2018</t>
  </si>
  <si>
    <t xml:space="preserve"> JUL-2039</t>
  </si>
  <si>
    <t>JUL 26-2019</t>
  </si>
  <si>
    <t>JUL 26-2020</t>
  </si>
  <si>
    <t>Saldo al 2do Trimestre de 2019</t>
  </si>
  <si>
    <t>Amortización Durante el 3er Trimestre de 2019</t>
  </si>
  <si>
    <t>-</t>
  </si>
  <si>
    <t>Saldo del 2do Trimestre de 2019.</t>
  </si>
  <si>
    <t>Amortización durante el 3er Trimestre de 2019</t>
  </si>
  <si>
    <t>Total Saldo al 2do trimestre 2019</t>
  </si>
  <si>
    <t>Tota Saldo 3er trimestre 2019</t>
  </si>
  <si>
    <t>Interacciones *</t>
  </si>
  <si>
    <t>Banorte *</t>
  </si>
  <si>
    <t>Banorte**</t>
  </si>
  <si>
    <t>Santander**</t>
  </si>
  <si>
    <t>Bancomer**</t>
  </si>
  <si>
    <t>Banamex *</t>
  </si>
  <si>
    <t xml:space="preserve">Banorte * </t>
  </si>
  <si>
    <t>Bancomer *</t>
  </si>
  <si>
    <t>Santander *</t>
  </si>
  <si>
    <t>Banobras *</t>
  </si>
  <si>
    <t>Banobras **</t>
  </si>
  <si>
    <t>Interacciones*</t>
  </si>
  <si>
    <t>Banorte **</t>
  </si>
  <si>
    <t>Santander **</t>
  </si>
  <si>
    <t>Bancomer **</t>
  </si>
  <si>
    <t>Banorte  (Corto Plazo)</t>
  </si>
  <si>
    <t>Interacciones  *</t>
  </si>
  <si>
    <t>Banorte  *</t>
  </si>
  <si>
    <t xml:space="preserve">Banorte  * </t>
  </si>
  <si>
    <t>Santander  *</t>
  </si>
  <si>
    <t>Bancomer  *</t>
  </si>
  <si>
    <t>Banorte  **</t>
  </si>
  <si>
    <t>Santander  **</t>
  </si>
  <si>
    <t>Bancomer  **</t>
  </si>
  <si>
    <t xml:space="preserve">Santander  ** </t>
  </si>
  <si>
    <t xml:space="preserve">*Crédito Refinanciado </t>
  </si>
  <si>
    <t xml:space="preserve">**Refinanciamiento </t>
  </si>
  <si>
    <t xml:space="preserve">***Nuevos Financiamientos </t>
  </si>
  <si>
    <t>Banobras ***</t>
  </si>
  <si>
    <t xml:space="preserve">Saldo al 3er trimestre </t>
  </si>
  <si>
    <t>010/2019</t>
  </si>
  <si>
    <t>011/2019</t>
  </si>
  <si>
    <t>012/2019</t>
  </si>
  <si>
    <t>013/2019</t>
  </si>
  <si>
    <t>014/2019</t>
  </si>
  <si>
    <t>015/2019</t>
  </si>
  <si>
    <t>016/2019</t>
  </si>
  <si>
    <t>017/2019</t>
  </si>
  <si>
    <t>018/2019</t>
  </si>
  <si>
    <t>019/2019</t>
  </si>
  <si>
    <t>020/2019</t>
  </si>
  <si>
    <t>021/2019</t>
  </si>
  <si>
    <t>022/2019</t>
  </si>
  <si>
    <t>023/2019</t>
  </si>
  <si>
    <t>024/2019</t>
  </si>
  <si>
    <t>025-2019</t>
  </si>
  <si>
    <t>026/2019</t>
  </si>
  <si>
    <t>027/2019</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</si>
  <si>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y el Decreto Número 26729/LXI/2017, del Congreso del Estado de Jalisco, y sus anexos, publicados en el Periódico Oficial “El Estado de Jalisco” el 26 de diciembre de 2017 y el 20 de enero de 2018, respectivamente , así como las Actas de Sesión Números 4, 8 y 13 de las Sesiones Ordinarias del Municipio celebradas el 14 de noviembre de 2018, 24 de enero de 2019 y 3 de mayo de 2019 respectivamente. </t>
  </si>
  <si>
    <t xml:space="preserve">Decreto N° 27222/LXII/18 del H. Congreso del Estado de Jalisco publicado en el periódico oficial “EL ESTADO DE JALISCO” el 22 de diciembre de 2018 así como  el Acta de N° 08 de la Sexta Sesión Ordinaria de Cabildo del H. Ayuntamiento del Municipio de La Huerta, Jalisco celebrada el 23 de enero de 2019. </t>
  </si>
  <si>
    <t>Decreto N° 27222/LXII/18 del H. Congreso del Estado de Jalisco publicado en el periódico oficial “EL ESTADO DE JALISCO” el 22 de diciembre de 2018 así como  el Acta de N° 0006/22/02/2019 de la Sesión Ordinaria de Cabildo del H. Ayuntamiento del Municipio de Villa Purificación, Jalisco celebrada el 22 de febrero de 2019</t>
  </si>
  <si>
    <t xml:space="preserve">Decreto N° 27222/LXII/18 del H. Congreso del Estado de Jalisco publicado en el periódico oficial “EL ESTADO DE JALISCO” el 22 de diciembre de 2018 así como el Acta de          N° 09 de la Sesión Ordinaria de Cabildo del H. Ayuntamiento del Municipio de Cuautitlán de García Barragán, Jalisco celebrada el 29 de marzo de 2019. </t>
  </si>
  <si>
    <t xml:space="preserve">Decreto N° 27222/LXII/18 del H. Congreso del Estado de Jalisco publicado en el periódico oficial “EL ESTADO DE JALISCO” el 22 de diciembre de 2018 así como el Acta N° 11 de la Sesión Ordinaria de Cabildo del H. Ayuntamiento del Municipio de Valle de Juárez, Jalisco celebrada el 04 de febrero de 2019. </t>
  </si>
  <si>
    <t xml:space="preserve">Decreto N° 27222/LXII/18 del H. Congreso del Estado de Jalisco publicado en el periódico oficial “EL ESTADO DE JALISCO” el 22 de diciembre de 2018 así como el Acta N° 04 de la Sesión Ordinaria de Cabildo del H. Ayuntamiento del Municipio de Ameca, Jalisco celebrada el 14 de noviembre de 2018. </t>
  </si>
  <si>
    <t xml:space="preserve">El Decreto número 27248/LXII/2019, del H. Congreso del Estado de Jalisco, publicado en el Periódico Oficial “El Estado de Jalisco” el 14 de marzo de 2019. </t>
  </si>
  <si>
    <t xml:space="preserve">Decreto N° 27222/LXII/18 del H. Congreso del Estado de Jalisco publicado en el periódico oficial “EL ESTADO DE JALISCO” el 22 de diciembre de 2018 así como el Acta N° 09 de la Sesión Ordinaria de Cabildo del H. Ayuntamiento del Municipio de San Martín Hidalgo, Jalisco celebrada el 09 de mayo de 2019. </t>
  </si>
  <si>
    <t xml:space="preserve">Sesión Ordinaria del Ayuntamiento Celebrada el 19 de octubre de 2019, mediante el Decreto Municipal D 02/11/18.  </t>
  </si>
  <si>
    <t>Ameca</t>
  </si>
  <si>
    <t xml:space="preserve">La Huerta </t>
  </si>
  <si>
    <t xml:space="preserve">Villa Purificación </t>
  </si>
  <si>
    <t xml:space="preserve">Cuatitlán de García Barragan </t>
  </si>
  <si>
    <t xml:space="preserve">Valle de Jaurez </t>
  </si>
  <si>
    <t xml:space="preserve">Ameca </t>
  </si>
  <si>
    <t xml:space="preserve">Gobierno del Estado de Jalisco </t>
  </si>
  <si>
    <t>San Martin Hidalgo</t>
  </si>
  <si>
    <t xml:space="preserve">Guadalajara </t>
  </si>
  <si>
    <t>P14-0819019</t>
  </si>
  <si>
    <t>P14-0819022</t>
  </si>
  <si>
    <t>P14-0819021</t>
  </si>
  <si>
    <t>p14-0819023</t>
  </si>
  <si>
    <t>P14-0819018</t>
  </si>
  <si>
    <t>P14-0819020</t>
  </si>
  <si>
    <t>Banorte Refinanciamiento</t>
  </si>
  <si>
    <t>BBVA Bancomer Refinanciamiento</t>
  </si>
  <si>
    <t xml:space="preserve">Banobras IPP </t>
  </si>
  <si>
    <t xml:space="preserve">Banorte IPP </t>
  </si>
  <si>
    <t xml:space="preserve">Banobras REFINANCIAMIENTO </t>
  </si>
  <si>
    <t>Santander Refinanciamiento</t>
  </si>
  <si>
    <t xml:space="preserve">HSBC Corto Plazo </t>
  </si>
  <si>
    <t xml:space="preserve">AFIRME Corto Plazo </t>
  </si>
  <si>
    <t xml:space="preserve">750 días </t>
  </si>
  <si>
    <t>729 días</t>
  </si>
  <si>
    <t>722 días</t>
  </si>
  <si>
    <t xml:space="preserve">7,300 días </t>
  </si>
  <si>
    <t>741 días</t>
  </si>
  <si>
    <t>714 días</t>
  </si>
  <si>
    <t xml:space="preserve">713 días </t>
  </si>
  <si>
    <t xml:space="preserve">2,102 días </t>
  </si>
  <si>
    <t>TIIE+1.31%</t>
  </si>
  <si>
    <t>TIIE+0.30%</t>
  </si>
  <si>
    <t>TIIE+0.37%</t>
  </si>
  <si>
    <t>TIIE+0.39%</t>
  </si>
  <si>
    <t>TIIE+0.34%</t>
  </si>
  <si>
    <t>TIIE+0.40%</t>
  </si>
  <si>
    <t>TIIE+0.45%</t>
  </si>
  <si>
    <t>Swap 7.1500%</t>
  </si>
  <si>
    <t xml:space="preserve">El Municipio se obliga a destinar el importe del crédito precisa y exclusivamente para financiar nuevas Inversiones Públicas Productivas que recaen en los campos de atención de Banobras y Refinanciar la Deuda Pública, con forme a lo que señala el anexo 3 del Contrato de Crédito. </t>
  </si>
  <si>
    <t xml:space="preserve">El Acreditado se Obliga a destinar los recurso del Crédito, conforme a lo dispueto en la Autorización del Congreso, precisa y esclusivamente a la amortización anticipada de los créditos, conforme la tabla de la cláusula tercera del Contrato de Crédito. </t>
  </si>
  <si>
    <t xml:space="preserve">El Acreditado se obliga a destnar el importe del crédito, en términos del Decreto de Autorización del Congreso, a la Inversión Pública Productiva, incluido el impuesto al Valor Agregado, consistente en el proyecto denominado; Sistema Integrado de Transporte Colectivo (PERIBUS) de conformidad con la Cláusula Tercera del Contrato de Crédito. </t>
  </si>
  <si>
    <t xml:space="preserve">El acreditado se obliga a destinar los recursos del crédito, conforme a lo dispuesto en la Autorización del Congreso a las Inversión Pública Productiva, consistente en; Construcción, Reconstrucción y Modernización de Tramos Carreteros en el Estado. Plantas de tratamiento de Aguas Residuales. Corredores de Movilidad Inteligente en el Área Metropolitana de Guadalajara (Intersecciones Semaforizadas). Infraestructura en Comunicaciones para los Municipios del Estado (Red Jalisco).   </t>
  </si>
  <si>
    <t>El acreditado se obliga a destinar el importe del crédito, en términos del Decreto de Autorización, a las Inversión Pública Productiva, incluido el Impuesto al Valor Agregado, consistente en; Construcción, Reconstrucción y Modernización de Tramos Carreteros en el Estado, el proyecto denominado “Sistema Integrado de Transporte Colectivo Peribús. de conformidad con la Cláusula Tercera del Contrato</t>
  </si>
  <si>
    <t>Primer Convenio Modificatorio al Contrato de Apertura de Crédito Simple de fecha 02 de julio de 2019</t>
  </si>
  <si>
    <t>Segundo Convenio Modificatorio al Contrato de Apertura de Crédito Simple de fecha 02 de julo de 2019</t>
  </si>
  <si>
    <t>Cubrir necesidades de Corto Plazo, entendiendo dichas necesidades como Insuficiencias de Liquidez de Carácter temporal, en terminos del articulo 31 de la Ley de Disciplina Financiera de las Entidades Federativas y los Munciipios</t>
  </si>
  <si>
    <t xml:space="preserve">Mitigar los riesgos asociados al mercado de Dinero mediante Operación de Intercambio de Tasas de Interes (SWAP) </t>
  </si>
  <si>
    <t xml:space="preserve">Sin comisiones </t>
  </si>
  <si>
    <t xml:space="preserve">El mismo del Financiameinto </t>
  </si>
  <si>
    <t>El 12.92% mensual de las Participaciones que en ingresos federales del Fondo General de Participaciones y del Fondo de Fomento Municipal, le corresponden al Municipio a traves del Fideicomiso de Administración y Fuente de Pago No. F/3087, constituido con Banco Monex,S.A.</t>
  </si>
  <si>
    <t xml:space="preserve">Hasta el 25% del derecho y los ingresos que anualmente le corresponden al Municipio de Villa Purificación, Jalisco, en el Fondo de Aportaciones para la Infraestructura Social de conformidad con el Convenio de Adhesión de fecha 23 de julio de 2019 al Contrato del Fideicomiso Irrevocable de Administración y Pago N° 10080-12-184 celebrado con Banco del Bajío, S.A. con fecha 16 de diciembre de 2010. </t>
  </si>
  <si>
    <t xml:space="preserve">Hasta el 25% del derecho y los ingresos que anualmente le corresponden al Municipio de Cuautitlán de García Barragán, Jalisco, del Fondo de Aportaciones para la Infraestructura Social de conformidad con el Convenio de Adhesión de fecha 24 de julio de 2019 al Contrato del Fideicomiso Irrevocable de Administración y Pago N° 10080-12-184 celebrado con Banco del Bajío, S.A. con fecha 16 de diciembre de 2010. </t>
  </si>
  <si>
    <t xml:space="preserve">Hasta el 25% del derecho y los ingresos que anualmente le corresponden al Municipio de Valle de Juárez, Jalisco, del Fondo de Aportaciones para la Infraestructura Social de conformidad con el Convenio de Adhesión de fecha 24 de julio de 2019 al Contrato del Fideicomiso Irrevocable de Administración y Pago N° 10080-12-184 celebrado con Banco del Bajío, S.A. con fecha 16 de diciembre de 2010. </t>
  </si>
  <si>
    <t xml:space="preserve">Hasta el 25% del derecho y los ingresos que anualmente le corresponden al Municipio de Ameca, Jalisco, del Fondo de Aportaciones para la Infraestructura Social de conformidad con el Convenio de Adhesión de fecha 24 de julio de 2019 al Contrato del Fideicomiso Irrevocable de Administración y Pago N° 10080-12-184 celebrado con Banco del Bajío, S.A. con fecha 16 de diciembre de 2010. </t>
  </si>
  <si>
    <t>El 7.29% de las participaciones que en ingresos federales le corresponden al Gobierno del Estado de Jalisco del Fondo General de Participaciones (Ramo 28), equivalente al 5.69% incluyendo las participaciones que de dicho fondo corresponde a los Municipios, a tráves del Fideicomiso Irrevocable de Administración y Fuente de Pago, sin Estructura DIF. 751607, CELEBRADO EL 26 DE JULIO DE 2019</t>
  </si>
  <si>
    <t>El 2.86% de las participaciones que en ingresos federales le corresponden al Gobierno del Estado de Jalisco del Fondo General de Participaciones (Ramo 28), equivalente al 2.23% incluyendo las participaciones que de dicho fondo corresponde a los Municipios, a tráves del Fideicomiso Irrevocable de Administración y Fuente de Pago, sin Estructura DIF. 751607, CELEBRADO EL 26 DE JULIO DE 2019</t>
  </si>
  <si>
    <t>El 1.43% de las participaciones que en ingresos federales le corresponden al Gobierno del Estado de Jalisco del Fondo General de Participaciones (Ramo 28), equivalente al 1.12% incluyendo las participaciones que de dicho fondo corresponde a los Municipios, a tráves del Fideicomiso Irrevocable de Administración y Fuente de Pago, sin Estructura DIF. 751607, CELEBRADO EL 26 DE JULIO DE 2019</t>
  </si>
  <si>
    <t>Hasta el 25% (veinte cinco por ciento) de los ingresos que corresponden del Fondo de Aportación para el Fortalecimiento de las Entidades Federativas (FAFEF) previsto en el artículo 47 de la Ley de Coordinación Fiscal, o en su caso, el que le sustituya por ministerio de ley a través del Fideicomiso Irrevocable de Administración y Fuente de Pago N°2004423-1 celebrado entre el Gobierno del Estado de Jalisco en su carácter de Fideicomitente y Fideicomisario en Segundo Lugar y Banco Santander México, S.A., Institución de Banca Múltiple, Grupo Financiero Santander en su calidad de Fiduciario el 26 de julio de 2019.</t>
  </si>
  <si>
    <t xml:space="preserve">El 3.21% (tres punto veintiuno por ciento) de las participaciones que en ingresos federales le corresponden al Gobierno del Estado de Jalisco del Fondo General de Participaciones (Ramo 28), equivalente al 2.50% (dos punto cincuenta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   </t>
  </si>
  <si>
    <t xml:space="preserve">El 3.58% (tres punto cincuenta y ocho por ciento) de las participaciones que en ingresos federales le corresponden al Gobierno del Estado de Jalisco del Fondo General de Participaciones (Ramo 28), equivalente al 2.79% (dos punto setenta y nueve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   </t>
  </si>
  <si>
    <t>El 0.82% (cero punto ochenta y dos por ciento) de las participaciones que en ingresos federales le corresponden al Gobierno del Estado de Jalisco del Fondo General de Participaciones (Ramo 28), equivalente al 0.64% (cero punto sesenta y cuatro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t>
  </si>
  <si>
    <t xml:space="preserve">El 4.27% (cuatro punto veintisiete por ciento) de las participaciones que en ingresos federales le corresponden al Gobierno del Estado de Jalisco del Fondo General de Participaciones (Ramo 28), equivalente al 3.33% (tres punto treinta y tres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   </t>
  </si>
  <si>
    <t xml:space="preserve">Hasta el 25% del derecho y los ingresos que anualmente le corresponden al Municipio de San Martín Hidalgo, Jalisco, del Fondo de Aportaciones para la Infraestructura Social de conformidad con el Convenio de Adhesión de fecha 08 de agosto de 2019 al Contrato del Fideicomiso Irrevocable de Administración y Pago N° 10080-12-184 celebrado con Banco del Bajío, S.A. con fecha 16 de diciembre de 2010. </t>
  </si>
  <si>
    <t xml:space="preserve">Ingresos propios del Municipio de Guadalajara, Jalisco. </t>
  </si>
  <si>
    <t>A14-0819004</t>
  </si>
  <si>
    <t>A14-0819005</t>
  </si>
  <si>
    <t>A14-0819003</t>
  </si>
  <si>
    <t>A14-0919012</t>
  </si>
  <si>
    <t>A14-0819006</t>
  </si>
  <si>
    <t>A14-0819009</t>
  </si>
  <si>
    <t xml:space="preserve">P14-0819019 </t>
  </si>
  <si>
    <t xml:space="preserve">P14-0819021 </t>
  </si>
  <si>
    <t>P14-0819007</t>
  </si>
  <si>
    <t>P14-0819024</t>
  </si>
  <si>
    <t xml:space="preserve">P14-0819020 </t>
  </si>
  <si>
    <t xml:space="preserve">P14-0819023 </t>
  </si>
  <si>
    <t>A14-0919013</t>
  </si>
  <si>
    <t>A14-0819008</t>
  </si>
  <si>
    <t>P14-1019051</t>
  </si>
  <si>
    <t>Endeudamiento Neto 3er Trimestre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</si>
</sst>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sz val="12"/>
      <color theme="1"/>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name val="Helv"/>
    </font>
    <font>
      <sz val="12"/>
      <name val="Arial"/>
      <family val="2"/>
    </font>
    <font>
      <sz val="10"/>
      <name val="Arial"/>
      <family val="2"/>
    </font>
    <font>
      <sz val="11"/>
      <name val="Calibri"/>
      <family val="2"/>
      <scheme val="minor"/>
    </font>
    <font>
      <b/>
      <sz val="10"/>
      <color theme="1"/>
      <name val="Calibri"/>
      <family val="2"/>
      <scheme val="minor"/>
    </font>
    <font>
      <b/>
      <sz val="9"/>
      <color theme="1"/>
      <name val="Calibri"/>
      <family val="2"/>
      <scheme val="minor"/>
    </font>
    <font>
      <sz val="11"/>
      <color theme="0"/>
      <name val="Arial"/>
      <family val="2"/>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 fontId="11" fillId="0" borderId="0" applyFont="0" applyFill="0" applyBorder="0" applyAlignment="0" applyProtection="0"/>
    <xf numFmtId="0" fontId="13" fillId="0" borderId="0"/>
  </cellStyleXfs>
  <cellXfs count="139">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5" fillId="4" borderId="0" xfId="0" applyFont="1" applyFill="1" applyAlignment="1">
      <alignment horizontal="center" vertical="center"/>
    </xf>
    <xf numFmtId="0" fontId="0" fillId="0" borderId="0" xfId="0" applyFill="1"/>
    <xf numFmtId="0" fontId="0" fillId="4" borderId="1" xfId="0" applyFill="1" applyBorder="1"/>
    <xf numFmtId="0" fontId="2" fillId="0" borderId="0" xfId="0" applyFont="1" applyFill="1" applyAlignment="1"/>
    <xf numFmtId="0" fontId="5" fillId="4" borderId="0" xfId="0" applyFont="1" applyFill="1" applyAlignment="1">
      <alignment horizontal="left"/>
    </xf>
    <xf numFmtId="0" fontId="5" fillId="4" borderId="0" xfId="0" applyFont="1" applyFill="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9" fillId="0" borderId="0" xfId="0" applyFont="1"/>
    <xf numFmtId="0" fontId="0" fillId="0" borderId="0" xfId="0" applyAlignment="1"/>
    <xf numFmtId="0" fontId="4" fillId="3" borderId="0" xfId="0" applyFont="1" applyFill="1" applyAlignment="1">
      <alignment wrapText="1"/>
    </xf>
    <xf numFmtId="0" fontId="4" fillId="3" borderId="0" xfId="0" applyFont="1" applyFill="1" applyAlignment="1">
      <alignment horizontal="center" vertical="center" wrapText="1"/>
    </xf>
    <xf numFmtId="0" fontId="0" fillId="4" borderId="0" xfId="0" applyFill="1" applyBorder="1"/>
    <xf numFmtId="0" fontId="0" fillId="0" borderId="0" xfId="0" applyFill="1" applyBorder="1" applyAlignment="1">
      <alignment horizontal="center"/>
    </xf>
    <xf numFmtId="3" fontId="12" fillId="6" borderId="0" xfId="3" applyNumberFormat="1" applyFont="1" applyFill="1" applyBorder="1" applyAlignment="1">
      <alignment horizontal="center" vertical="center"/>
    </xf>
    <xf numFmtId="4" fontId="13" fillId="0" borderId="0" xfId="4" applyNumberFormat="1" applyFont="1" applyFill="1" applyAlignment="1">
      <alignment vertical="center"/>
    </xf>
    <xf numFmtId="43" fontId="0" fillId="0" borderId="0" xfId="1" applyFont="1"/>
    <xf numFmtId="43" fontId="0" fillId="0" borderId="0" xfId="0" applyNumberFormat="1"/>
    <xf numFmtId="164"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Fill="1" applyAlignment="1"/>
    <xf numFmtId="0" fontId="0" fillId="7" borderId="0" xfId="0" applyFill="1" applyBorder="1" applyAlignment="1"/>
    <xf numFmtId="0" fontId="13" fillId="7" borderId="0" xfId="0" applyFont="1" applyFill="1" applyBorder="1" applyAlignment="1">
      <alignment horizontal="center" vertical="center"/>
    </xf>
    <xf numFmtId="0" fontId="0" fillId="7" borderId="0" xfId="0" applyFill="1" applyBorder="1" applyAlignment="1">
      <alignment horizontal="center" vertical="center"/>
    </xf>
    <xf numFmtId="15" fontId="0" fillId="7" borderId="0" xfId="0" applyNumberFormat="1" applyFill="1" applyBorder="1" applyAlignment="1">
      <alignment horizontal="center" vertical="center"/>
    </xf>
    <xf numFmtId="43" fontId="0" fillId="7" borderId="0" xfId="1" applyFont="1" applyFill="1" applyBorder="1" applyAlignment="1">
      <alignment horizontal="center" vertical="center"/>
    </xf>
    <xf numFmtId="0" fontId="15" fillId="0" borderId="0" xfId="0" applyFont="1"/>
    <xf numFmtId="0" fontId="0" fillId="7" borderId="0" xfId="0" applyFont="1" applyFill="1" applyBorder="1" applyAlignment="1">
      <alignment horizontal="center" vertical="center" wrapText="1"/>
    </xf>
    <xf numFmtId="10" fontId="0" fillId="7" borderId="0" xfId="2" applyNumberFormat="1" applyFont="1" applyFill="1" applyBorder="1" applyAlignment="1">
      <alignment horizontal="center" vertical="center"/>
    </xf>
    <xf numFmtId="9" fontId="0" fillId="7" borderId="0" xfId="2" applyFont="1" applyFill="1" applyBorder="1" applyAlignment="1">
      <alignment horizontal="center" vertical="center"/>
    </xf>
    <xf numFmtId="0" fontId="0" fillId="7" borderId="0" xfId="0" applyFill="1" applyBorder="1" applyAlignment="1">
      <alignment vertical="center" wrapText="1"/>
    </xf>
    <xf numFmtId="0" fontId="0" fillId="7" borderId="0" xfId="0" applyFont="1" applyFill="1" applyBorder="1" applyAlignment="1">
      <alignment vertical="center" wrapText="1"/>
    </xf>
    <xf numFmtId="0" fontId="14" fillId="7" borderId="0" xfId="0" applyFont="1" applyFill="1" applyBorder="1" applyAlignment="1">
      <alignment vertical="center" wrapText="1"/>
    </xf>
    <xf numFmtId="0" fontId="0" fillId="7" borderId="0" xfId="0"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0" xfId="0" applyFill="1" applyBorder="1" applyAlignment="1">
      <alignment horizontal="center" vertical="center" wrapText="1"/>
    </xf>
    <xf numFmtId="0" fontId="7" fillId="2" borderId="0" xfId="0" applyFont="1" applyFill="1" applyBorder="1" applyAlignment="1">
      <alignment horizontal="center" vertical="center" wrapText="1"/>
    </xf>
    <xf numFmtId="9" fontId="0" fillId="7" borderId="0" xfId="2" applyFont="1" applyFill="1" applyBorder="1" applyAlignment="1">
      <alignment horizontal="center" vertical="center" wrapText="1"/>
    </xf>
    <xf numFmtId="0" fontId="0" fillId="0" borderId="0" xfId="0" applyAlignment="1">
      <alignment horizontal="center"/>
    </xf>
    <xf numFmtId="43" fontId="8" fillId="0" borderId="0" xfId="1" applyFont="1" applyAlignment="1">
      <alignment horizontal="center" vertical="center" wrapText="1"/>
    </xf>
    <xf numFmtId="0" fontId="16" fillId="0" borderId="0" xfId="0" applyFont="1" applyFill="1" applyBorder="1"/>
    <xf numFmtId="0" fontId="15" fillId="0" borderId="0" xfId="0" applyFont="1" applyFill="1" applyBorder="1"/>
    <xf numFmtId="0" fontId="15" fillId="0" borderId="0" xfId="0" applyFont="1" applyBorder="1"/>
    <xf numFmtId="0" fontId="0" fillId="0" borderId="0" xfId="0" applyAlignment="1">
      <alignment horizontal="center"/>
    </xf>
    <xf numFmtId="0" fontId="0" fillId="0" borderId="0" xfId="0" applyFill="1" applyAlignment="1">
      <alignment horizontal="center"/>
    </xf>
    <xf numFmtId="0" fontId="4" fillId="5" borderId="0" xfId="0" applyFont="1" applyFill="1" applyAlignment="1">
      <alignment horizontal="left" vertical="center"/>
    </xf>
    <xf numFmtId="0" fontId="4" fillId="2" borderId="0" xfId="0" applyFont="1" applyFill="1" applyAlignment="1">
      <alignment horizontal="left" vertical="center"/>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14" fontId="0" fillId="7" borderId="0" xfId="0" applyNumberFormat="1" applyFill="1" applyBorder="1" applyAlignment="1">
      <alignment horizontal="center" vertical="center"/>
    </xf>
    <xf numFmtId="0" fontId="0" fillId="0" borderId="0" xfId="0" applyAlignment="1">
      <alignment horizontal="center"/>
    </xf>
    <xf numFmtId="0" fontId="14" fillId="7" borderId="0" xfId="0" applyFont="1" applyFill="1" applyBorder="1" applyAlignment="1">
      <alignment horizontal="left" vertical="center" wrapText="1"/>
    </xf>
    <xf numFmtId="0" fontId="0" fillId="0" borderId="0" xfId="0" applyAlignment="1">
      <alignment horizontal="center"/>
    </xf>
    <xf numFmtId="0" fontId="7" fillId="2" borderId="0" xfId="0" applyFont="1" applyFill="1" applyAlignment="1">
      <alignment horizontal="center" vertical="center"/>
    </xf>
    <xf numFmtId="0" fontId="0" fillId="0" borderId="0" xfId="0" applyAlignment="1">
      <alignment horizontal="center"/>
    </xf>
    <xf numFmtId="0" fontId="6" fillId="0" borderId="0" xfId="0" applyFont="1" applyAlignment="1">
      <alignment horizontal="center" vertic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6" fillId="0" borderId="0" xfId="0" applyFont="1" applyAlignment="1">
      <alignment horizontal="center" vertical="center"/>
    </xf>
    <xf numFmtId="0" fontId="0" fillId="0" borderId="0" xfId="0" applyAlignment="1">
      <alignment horizontal="center"/>
    </xf>
    <xf numFmtId="164" fontId="0" fillId="0" borderId="0" xfId="0" applyNumberFormat="1" applyAlignment="1">
      <alignment horizontal="center"/>
    </xf>
    <xf numFmtId="0" fontId="6" fillId="0" borderId="0" xfId="0" applyFont="1" applyBorder="1" applyAlignment="1">
      <alignment horizontal="center" vertical="center" wrapText="1"/>
    </xf>
    <xf numFmtId="164" fontId="1" fillId="0" borderId="0" xfId="1" applyNumberFormat="1" applyFont="1" applyBorder="1" applyAlignment="1">
      <alignment horizontal="center" vertical="center" wrapText="1"/>
    </xf>
    <xf numFmtId="43" fontId="0" fillId="7" borderId="0" xfId="1" applyFont="1" applyFill="1" applyBorder="1" applyAlignment="1">
      <alignment horizontal="center" vertical="center" wrapText="1"/>
    </xf>
    <xf numFmtId="10" fontId="0" fillId="7" borderId="0" xfId="2" applyNumberFormat="1" applyFont="1" applyFill="1" applyBorder="1" applyAlignment="1">
      <alignment horizontal="center" vertical="center" wrapText="1"/>
    </xf>
    <xf numFmtId="0" fontId="6" fillId="0" borderId="0" xfId="0" applyFont="1" applyAlignment="1">
      <alignment horizontal="center" vertical="center"/>
    </xf>
    <xf numFmtId="0" fontId="0" fillId="0" borderId="0" xfId="0" applyAlignment="1">
      <alignment horizontal="center"/>
    </xf>
    <xf numFmtId="43" fontId="0" fillId="0" borderId="0" xfId="1" applyFont="1" applyAlignment="1">
      <alignment vertical="center"/>
    </xf>
    <xf numFmtId="0" fontId="0" fillId="0" borderId="0" xfId="0" applyAlignment="1">
      <alignment horizontal="center" vertical="center" wrapText="1"/>
    </xf>
    <xf numFmtId="43" fontId="0" fillId="0" borderId="0" xfId="1" applyFont="1" applyAlignment="1">
      <alignment vertical="center" wrapText="1"/>
    </xf>
    <xf numFmtId="43" fontId="0" fillId="0" borderId="0" xfId="1" applyFont="1" applyAlignment="1">
      <alignment horizontal="center" vertical="center" wrapText="1"/>
    </xf>
    <xf numFmtId="3" fontId="0" fillId="0" borderId="0" xfId="0" applyNumberFormat="1" applyAlignment="1">
      <alignment horizontal="center" vertical="center" wrapText="1"/>
    </xf>
    <xf numFmtId="0" fontId="7" fillId="2" borderId="0" xfId="0" applyFont="1" applyFill="1" applyAlignment="1">
      <alignment horizontal="center" vertical="center"/>
    </xf>
    <xf numFmtId="0" fontId="0" fillId="0" borderId="0" xfId="0" applyFill="1" applyAlignment="1">
      <alignment horizontal="center"/>
    </xf>
    <xf numFmtId="0" fontId="0" fillId="0" borderId="1" xfId="0" applyFill="1" applyBorder="1" applyAlignment="1">
      <alignment horizontal="center"/>
    </xf>
    <xf numFmtId="0" fontId="0" fillId="0" borderId="2" xfId="0" applyBorder="1" applyAlignment="1">
      <alignment horizontal="center"/>
    </xf>
    <xf numFmtId="0" fontId="6" fillId="0" borderId="0" xfId="0" applyFont="1" applyAlignment="1">
      <alignment horizontal="center" vertical="center" wrapText="1"/>
    </xf>
    <xf numFmtId="164" fontId="0" fillId="0" borderId="0" xfId="0" applyNumberFormat="1" applyAlignment="1">
      <alignment horizontal="center"/>
    </xf>
    <xf numFmtId="164" fontId="0" fillId="0" borderId="0" xfId="1" applyNumberFormat="1" applyFont="1" applyBorder="1" applyAlignment="1">
      <alignment horizontal="center" vertical="center" wrapText="1"/>
    </xf>
    <xf numFmtId="164" fontId="0" fillId="0" borderId="0" xfId="1" applyNumberFormat="1" applyFont="1" applyAlignment="1">
      <alignment horizontal="center" vertical="center" wrapText="1"/>
    </xf>
    <xf numFmtId="164" fontId="4" fillId="5" borderId="0" xfId="0" applyNumberFormat="1" applyFont="1" applyFill="1" applyAlignment="1">
      <alignment horizontal="left" vertical="center"/>
    </xf>
    <xf numFmtId="164" fontId="4" fillId="2" borderId="0" xfId="0" applyNumberFormat="1" applyFont="1" applyFill="1" applyAlignment="1">
      <alignment horizontal="center" vertical="center"/>
    </xf>
    <xf numFmtId="0" fontId="4" fillId="2" borderId="0" xfId="0" applyFont="1" applyFill="1" applyAlignment="1">
      <alignment horizontal="left" vertical="center"/>
    </xf>
    <xf numFmtId="164" fontId="0" fillId="0" borderId="2" xfId="1"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43" fontId="0" fillId="0" borderId="2" xfId="1" applyFont="1" applyBorder="1" applyAlignment="1">
      <alignment horizontal="center" vertical="center" wrapText="1"/>
    </xf>
    <xf numFmtId="164" fontId="0" fillId="0" borderId="2" xfId="0" applyNumberFormat="1" applyBorder="1" applyAlignment="1">
      <alignment horizontal="center"/>
    </xf>
    <xf numFmtId="164" fontId="1" fillId="0" borderId="0" xfId="1" applyNumberFormat="1" applyFont="1" applyBorder="1" applyAlignment="1">
      <alignment horizontal="center" vertical="center" wrapText="1"/>
    </xf>
    <xf numFmtId="43" fontId="0" fillId="0" borderId="0" xfId="1" applyNumberFormat="1" applyFont="1" applyFill="1" applyBorder="1" applyAlignment="1">
      <alignment horizontal="center" vertical="center" wrapText="1"/>
    </xf>
    <xf numFmtId="43" fontId="0" fillId="0" borderId="0" xfId="1" applyNumberFormat="1" applyFont="1" applyAlignment="1">
      <alignment horizontal="center" vertical="center" wrapText="1"/>
    </xf>
    <xf numFmtId="43" fontId="1" fillId="0" borderId="0" xfId="1" applyNumberFormat="1" applyFont="1" applyBorder="1" applyAlignment="1">
      <alignment horizontal="center" vertical="center" wrapText="1"/>
    </xf>
    <xf numFmtId="43" fontId="1" fillId="0" borderId="2" xfId="1" applyNumberFormat="1" applyFont="1" applyBorder="1" applyAlignment="1">
      <alignment horizontal="center" vertical="center" wrapText="1"/>
    </xf>
    <xf numFmtId="43" fontId="0" fillId="0" borderId="0" xfId="1" applyNumberFormat="1" applyFont="1" applyBorder="1" applyAlignment="1">
      <alignment horizontal="center" vertical="center" wrapText="1"/>
    </xf>
    <xf numFmtId="43" fontId="0" fillId="0" borderId="2" xfId="1" applyNumberFormat="1" applyFont="1" applyFill="1" applyBorder="1" applyAlignment="1">
      <alignment horizontal="center" vertical="center" wrapText="1"/>
    </xf>
    <xf numFmtId="43" fontId="0" fillId="0" borderId="2" xfId="1" applyNumberFormat="1" applyFont="1" applyBorder="1" applyAlignment="1">
      <alignment horizontal="center" vertical="center" wrapText="1"/>
    </xf>
    <xf numFmtId="164" fontId="4" fillId="2" borderId="0" xfId="1" applyNumberFormat="1" applyFont="1" applyFill="1" applyAlignment="1">
      <alignment horizontal="center" vertical="center" wrapText="1"/>
    </xf>
    <xf numFmtId="0" fontId="4" fillId="2" borderId="0" xfId="0" applyFont="1" applyFill="1" applyAlignment="1">
      <alignment horizontal="center" vertical="center"/>
    </xf>
    <xf numFmtId="164" fontId="4" fillId="5" borderId="0" xfId="0" applyNumberFormat="1" applyFont="1" applyFill="1" applyAlignment="1">
      <alignment horizontal="center" vertical="center"/>
    </xf>
    <xf numFmtId="43" fontId="0" fillId="0" borderId="0" xfId="0" applyNumberFormat="1" applyAlignment="1">
      <alignment horizontal="center" vertical="center"/>
    </xf>
    <xf numFmtId="0" fontId="0" fillId="0" borderId="0" xfId="0" applyAlignment="1">
      <alignment horizontal="center" vertical="center"/>
    </xf>
    <xf numFmtId="43" fontId="0" fillId="0" borderId="0" xfId="1" applyFont="1" applyBorder="1" applyAlignment="1">
      <alignment horizontal="center" vertical="center" wrapText="1"/>
    </xf>
    <xf numFmtId="43" fontId="8" fillId="0" borderId="0" xfId="1" applyFont="1" applyAlignment="1">
      <alignment vertical="center" wrapText="1"/>
    </xf>
    <xf numFmtId="43" fontId="8" fillId="0" borderId="0" xfId="1" applyFont="1" applyAlignment="1">
      <alignment vertical="center"/>
    </xf>
    <xf numFmtId="43" fontId="8" fillId="0" borderId="0" xfId="1" applyFont="1" applyAlignment="1">
      <alignment horizontal="center" vertical="center" wrapText="1"/>
    </xf>
    <xf numFmtId="43" fontId="8" fillId="0" borderId="2" xfId="1" applyFont="1" applyBorder="1" applyAlignment="1">
      <alignment horizontal="center" vertical="center" wrapText="1"/>
    </xf>
    <xf numFmtId="43" fontId="8" fillId="0" borderId="0" xfId="1" applyFont="1" applyBorder="1" applyAlignment="1">
      <alignment horizontal="center" vertical="center" wrapText="1"/>
    </xf>
    <xf numFmtId="0" fontId="8" fillId="0" borderId="0" xfId="0" applyFont="1" applyAlignment="1">
      <alignment horizontal="left" vertical="center" wrapText="1"/>
    </xf>
    <xf numFmtId="43" fontId="8" fillId="0" borderId="0" xfId="1" applyFont="1" applyAlignment="1">
      <alignment horizontal="center" vertical="center"/>
    </xf>
    <xf numFmtId="0" fontId="8" fillId="0" borderId="0" xfId="0" applyFont="1" applyAlignment="1">
      <alignment horizontal="left" vertical="center"/>
    </xf>
    <xf numFmtId="164" fontId="8" fillId="0" borderId="0" xfId="1" applyNumberFormat="1" applyFont="1" applyAlignment="1">
      <alignment horizontal="center" vertical="center"/>
    </xf>
    <xf numFmtId="164" fontId="10" fillId="8" borderId="0" xfId="0" applyNumberFormat="1" applyFont="1" applyFill="1" applyAlignment="1">
      <alignment horizontal="center" vertical="center" wrapText="1"/>
    </xf>
    <xf numFmtId="0" fontId="10" fillId="8" borderId="0" xfId="0" applyFont="1" applyFill="1" applyAlignment="1">
      <alignment horizontal="center" vertical="center" wrapText="1"/>
    </xf>
    <xf numFmtId="0" fontId="6"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Fill="1" applyAlignment="1">
      <alignment horizontal="center" vertical="center"/>
    </xf>
    <xf numFmtId="164" fontId="4" fillId="5" borderId="0" xfId="1" applyNumberFormat="1" applyFont="1" applyFill="1" applyAlignment="1">
      <alignment horizontal="center" vertical="center"/>
    </xf>
    <xf numFmtId="164" fontId="4" fillId="2" borderId="0" xfId="1" applyNumberFormat="1" applyFont="1" applyFill="1" applyAlignment="1">
      <alignment horizontal="center" vertical="center"/>
    </xf>
    <xf numFmtId="164" fontId="4" fillId="2" borderId="0" xfId="0" applyNumberFormat="1" applyFont="1" applyFill="1" applyAlignment="1">
      <alignment horizontal="center"/>
    </xf>
    <xf numFmtId="0" fontId="5" fillId="5" borderId="0" xfId="0" applyFont="1" applyFill="1" applyAlignment="1">
      <alignment horizontal="left" vertical="center"/>
    </xf>
    <xf numFmtId="0" fontId="0" fillId="0" borderId="0" xfId="0" applyBorder="1" applyAlignment="1">
      <alignment horizontal="center"/>
    </xf>
    <xf numFmtId="164" fontId="1" fillId="0" borderId="2" xfId="1" applyNumberFormat="1" applyFont="1" applyBorder="1" applyAlignment="1">
      <alignment horizontal="center" vertical="center" wrapText="1"/>
    </xf>
    <xf numFmtId="0" fontId="3" fillId="0" borderId="0" xfId="0" applyFont="1" applyFill="1" applyAlignment="1">
      <alignment horizontal="center" vertical="center" wrapText="1"/>
    </xf>
    <xf numFmtId="43" fontId="0" fillId="0" borderId="0" xfId="0" applyNumberFormat="1" applyFill="1" applyAlignment="1">
      <alignment horizontal="center"/>
    </xf>
    <xf numFmtId="0" fontId="4" fillId="2" borderId="0" xfId="0" applyFont="1" applyFill="1" applyAlignment="1">
      <alignment horizontal="left" vertical="center" wrapText="1"/>
    </xf>
  </cellXfs>
  <cellStyles count="5">
    <cellStyle name="Millares" xfId="1" builtinId="3"/>
    <cellStyle name="Millares 2" xfId="3"/>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66673</xdr:colOff>
      <xdr:row>0</xdr:row>
      <xdr:rowOff>85720</xdr:rowOff>
    </xdr:from>
    <xdr:to>
      <xdr:col>17</xdr:col>
      <xdr:colOff>57153</xdr:colOff>
      <xdr:row>6</xdr:row>
      <xdr:rowOff>161921</xdr:rowOff>
    </xdr:to>
    <xdr:sp macro="" textlink="">
      <xdr:nvSpPr>
        <xdr:cNvPr id="5" name="60 Rectángulo"/>
        <xdr:cNvSpPr/>
      </xdr:nvSpPr>
      <xdr:spPr>
        <a:xfrm rot="16200000">
          <a:off x="4376737" y="-3652844"/>
          <a:ext cx="1219201" cy="983933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Deuda pública de Largo Plazo al 3er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9" name="8 Conector recto"/>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152399</xdr:colOff>
      <xdr:row>2</xdr:row>
      <xdr:rowOff>28569</xdr:rowOff>
    </xdr:from>
    <xdr:to>
      <xdr:col>7</xdr:col>
      <xdr:colOff>133350</xdr:colOff>
      <xdr:row>4</xdr:row>
      <xdr:rowOff>123824</xdr:rowOff>
    </xdr:to>
    <xdr:pic>
      <xdr:nvPicPr>
        <xdr:cNvPr id="8" name="7 Imagen" descr="Resultado de imagen para gobierno del estado de jalisco alfar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199" y="981069"/>
          <a:ext cx="226695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104773</xdr:colOff>
      <xdr:row>0</xdr:row>
      <xdr:rowOff>171450</xdr:rowOff>
    </xdr:from>
    <xdr:to>
      <xdr:col>2</xdr:col>
      <xdr:colOff>28575</xdr:colOff>
      <xdr:row>5</xdr:row>
      <xdr:rowOff>161925</xdr:rowOff>
    </xdr:to>
    <xdr:pic>
      <xdr:nvPicPr>
        <xdr:cNvPr id="10" name="9 Imagen"/>
        <xdr:cNvPicPr>
          <a:picLocks noChangeAspect="1"/>
        </xdr:cNvPicPr>
      </xdr:nvPicPr>
      <xdr:blipFill>
        <a:blip xmlns:r="http://schemas.openxmlformats.org/officeDocument/2006/relationships" r:embed="rId2"/>
        <a:stretch>
          <a:fillRect/>
        </a:stretch>
      </xdr:blipFill>
      <xdr:spPr>
        <a:xfrm>
          <a:off x="371473" y="742950"/>
          <a:ext cx="1352552"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12</xdr:col>
      <xdr:colOff>1644</xdr:colOff>
      <xdr:row>6</xdr:row>
      <xdr:rowOff>152390</xdr:rowOff>
    </xdr:to>
    <xdr:sp macro="" textlink="">
      <xdr:nvSpPr>
        <xdr:cNvPr id="3" name="60 Rectángulo"/>
        <xdr:cNvSpPr/>
      </xdr:nvSpPr>
      <xdr:spPr>
        <a:xfrm rot="16200000">
          <a:off x="3525074" y="-2791655"/>
          <a:ext cx="1181090" cy="8136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Saldo de la Deuda Directa al 3er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85719</xdr:colOff>
      <xdr:row>1</xdr:row>
      <xdr:rowOff>57150</xdr:rowOff>
    </xdr:from>
    <xdr:to>
      <xdr:col>1</xdr:col>
      <xdr:colOff>1438271</xdr:colOff>
      <xdr:row>6</xdr:row>
      <xdr:rowOff>47625</xdr:rowOff>
    </xdr:to>
    <xdr:pic>
      <xdr:nvPicPr>
        <xdr:cNvPr id="8" name="7 Imagen"/>
        <xdr:cNvPicPr>
          <a:picLocks noChangeAspect="1"/>
        </xdr:cNvPicPr>
      </xdr:nvPicPr>
      <xdr:blipFill>
        <a:blip xmlns:r="http://schemas.openxmlformats.org/officeDocument/2006/relationships" r:embed="rId1"/>
        <a:stretch>
          <a:fillRect/>
        </a:stretch>
      </xdr:blipFill>
      <xdr:spPr>
        <a:xfrm>
          <a:off x="352419" y="819150"/>
          <a:ext cx="1352552" cy="942975"/>
        </a:xfrm>
        <a:prstGeom prst="rect">
          <a:avLst/>
        </a:prstGeom>
      </xdr:spPr>
    </xdr:pic>
    <xdr:clientData/>
  </xdr:twoCellAnchor>
  <xdr:twoCellAnchor editAs="oneCell">
    <xdr:from>
      <xdr:col>3</xdr:col>
      <xdr:colOff>38094</xdr:colOff>
      <xdr:row>2</xdr:row>
      <xdr:rowOff>95250</xdr:rowOff>
    </xdr:from>
    <xdr:to>
      <xdr:col>5</xdr:col>
      <xdr:colOff>609600</xdr:colOff>
      <xdr:row>5</xdr:row>
      <xdr:rowOff>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69" y="1047750"/>
          <a:ext cx="183833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15</xdr:col>
      <xdr:colOff>1266825</xdr:colOff>
      <xdr:row>6</xdr:row>
      <xdr:rowOff>152390</xdr:rowOff>
    </xdr:to>
    <xdr:sp macro="" textlink="">
      <xdr:nvSpPr>
        <xdr:cNvPr id="3" name="60 Rectángulo"/>
        <xdr:cNvSpPr/>
      </xdr:nvSpPr>
      <xdr:spPr>
        <a:xfrm rot="16200000">
          <a:off x="8877302" y="-8143883"/>
          <a:ext cx="1181090" cy="1884045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Endeudamiento Neto al 3erTrimestre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19050</xdr:rowOff>
    </xdr:from>
    <xdr:to>
      <xdr:col>1</xdr:col>
      <xdr:colOff>1352552</xdr:colOff>
      <xdr:row>6</xdr:row>
      <xdr:rowOff>9525</xdr:rowOff>
    </xdr:to>
    <xdr:pic>
      <xdr:nvPicPr>
        <xdr:cNvPr id="8" name="7 Imagen"/>
        <xdr:cNvPicPr>
          <a:picLocks noChangeAspect="1"/>
        </xdr:cNvPicPr>
      </xdr:nvPicPr>
      <xdr:blipFill>
        <a:blip xmlns:r="http://schemas.openxmlformats.org/officeDocument/2006/relationships" r:embed="rId1"/>
        <a:stretch>
          <a:fillRect/>
        </a:stretch>
      </xdr:blipFill>
      <xdr:spPr>
        <a:xfrm>
          <a:off x="266700" y="781050"/>
          <a:ext cx="1352552" cy="942975"/>
        </a:xfrm>
        <a:prstGeom prst="rect">
          <a:avLst/>
        </a:prstGeom>
      </xdr:spPr>
    </xdr:pic>
    <xdr:clientData/>
  </xdr:twoCellAnchor>
  <xdr:twoCellAnchor editAs="oneCell">
    <xdr:from>
      <xdr:col>3</xdr:col>
      <xdr:colOff>276225</xdr:colOff>
      <xdr:row>2</xdr:row>
      <xdr:rowOff>66675</xdr:rowOff>
    </xdr:from>
    <xdr:to>
      <xdr:col>5</xdr:col>
      <xdr:colOff>1504950</xdr:colOff>
      <xdr:row>4</xdr:row>
      <xdr:rowOff>171450</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025" y="1019175"/>
          <a:ext cx="24955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47619</xdr:colOff>
      <xdr:row>3</xdr:row>
      <xdr:rowOff>114300</xdr:rowOff>
    </xdr:from>
    <xdr:to>
      <xdr:col>12</xdr:col>
      <xdr:colOff>1644</xdr:colOff>
      <xdr:row>9</xdr:row>
      <xdr:rowOff>152390</xdr:rowOff>
    </xdr:to>
    <xdr:sp macro="" textlink="">
      <xdr:nvSpPr>
        <xdr:cNvPr id="3" name="60 Rectángulo"/>
        <xdr:cNvSpPr/>
      </xdr:nvSpPr>
      <xdr:spPr>
        <a:xfrm rot="16200000">
          <a:off x="3844162" y="-3110743"/>
          <a:ext cx="1181090" cy="8774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Intereses de la Deuda Pública Directa Pagados al 3er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38094</xdr:colOff>
      <xdr:row>4</xdr:row>
      <xdr:rowOff>19050</xdr:rowOff>
    </xdr:from>
    <xdr:to>
      <xdr:col>1</xdr:col>
      <xdr:colOff>1390646</xdr:colOff>
      <xdr:row>9</xdr:row>
      <xdr:rowOff>9525</xdr:rowOff>
    </xdr:to>
    <xdr:pic>
      <xdr:nvPicPr>
        <xdr:cNvPr id="9" name="8 Imagen"/>
        <xdr:cNvPicPr>
          <a:picLocks noChangeAspect="1"/>
        </xdr:cNvPicPr>
      </xdr:nvPicPr>
      <xdr:blipFill>
        <a:blip xmlns:r="http://schemas.openxmlformats.org/officeDocument/2006/relationships" r:embed="rId1"/>
        <a:stretch>
          <a:fillRect/>
        </a:stretch>
      </xdr:blipFill>
      <xdr:spPr>
        <a:xfrm>
          <a:off x="304794" y="781050"/>
          <a:ext cx="1352552" cy="942975"/>
        </a:xfrm>
        <a:prstGeom prst="rect">
          <a:avLst/>
        </a:prstGeom>
      </xdr:spPr>
    </xdr:pic>
    <xdr:clientData/>
  </xdr:twoCellAnchor>
  <xdr:twoCellAnchor editAs="oneCell">
    <xdr:from>
      <xdr:col>3</xdr:col>
      <xdr:colOff>38094</xdr:colOff>
      <xdr:row>5</xdr:row>
      <xdr:rowOff>19050</xdr:rowOff>
    </xdr:from>
    <xdr:to>
      <xdr:col>5</xdr:col>
      <xdr:colOff>609600</xdr:colOff>
      <xdr:row>7</xdr:row>
      <xdr:rowOff>123825</xdr:rowOff>
    </xdr:to>
    <xdr:pic>
      <xdr:nvPicPr>
        <xdr:cNvPr id="10" name="9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894" y="400050"/>
          <a:ext cx="204788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34640</xdr:colOff>
      <xdr:row>0</xdr:row>
      <xdr:rowOff>34636</xdr:rowOff>
    </xdr:from>
    <xdr:to>
      <xdr:col>12</xdr:col>
      <xdr:colOff>1861707</xdr:colOff>
      <xdr:row>6</xdr:row>
      <xdr:rowOff>72726</xdr:rowOff>
    </xdr:to>
    <xdr:sp macro="" textlink="">
      <xdr:nvSpPr>
        <xdr:cNvPr id="4" name="60 Rectángulo"/>
        <xdr:cNvSpPr/>
      </xdr:nvSpPr>
      <xdr:spPr>
        <a:xfrm rot="16200000">
          <a:off x="4805804" y="-3974528"/>
          <a:ext cx="1181090" cy="107234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Deuda Pública de Corto Plazo al 3er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320388</xdr:colOff>
      <xdr:row>0</xdr:row>
      <xdr:rowOff>60614</xdr:rowOff>
    </xdr:from>
    <xdr:to>
      <xdr:col>2</xdr:col>
      <xdr:colOff>320388</xdr:colOff>
      <xdr:row>6</xdr:row>
      <xdr:rowOff>70139</xdr:rowOff>
    </xdr:to>
    <xdr:cxnSp macro="">
      <xdr:nvCxnSpPr>
        <xdr:cNvPr id="7" name="6 Conector recto"/>
        <xdr:cNvCxnSpPr/>
      </xdr:nvCxnSpPr>
      <xdr:spPr>
        <a:xfrm flipH="1">
          <a:off x="163483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193390</xdr:colOff>
      <xdr:row>0</xdr:row>
      <xdr:rowOff>161636</xdr:rowOff>
    </xdr:from>
    <xdr:to>
      <xdr:col>1</xdr:col>
      <xdr:colOff>1249609</xdr:colOff>
      <xdr:row>5</xdr:row>
      <xdr:rowOff>152111</xdr:rowOff>
    </xdr:to>
    <xdr:pic>
      <xdr:nvPicPr>
        <xdr:cNvPr id="9" name="8 Imagen"/>
        <xdr:cNvPicPr>
          <a:picLocks noChangeAspect="1"/>
        </xdr:cNvPicPr>
      </xdr:nvPicPr>
      <xdr:blipFill>
        <a:blip xmlns:r="http://schemas.openxmlformats.org/officeDocument/2006/relationships" r:embed="rId1"/>
        <a:stretch>
          <a:fillRect/>
        </a:stretch>
      </xdr:blipFill>
      <xdr:spPr>
        <a:xfrm>
          <a:off x="193390" y="923636"/>
          <a:ext cx="1352552" cy="942975"/>
        </a:xfrm>
        <a:prstGeom prst="rect">
          <a:avLst/>
        </a:prstGeom>
      </xdr:spPr>
    </xdr:pic>
    <xdr:clientData/>
  </xdr:twoCellAnchor>
  <xdr:twoCellAnchor editAs="oneCell">
    <xdr:from>
      <xdr:col>2</xdr:col>
      <xdr:colOff>24057</xdr:colOff>
      <xdr:row>1</xdr:row>
      <xdr:rowOff>161636</xdr:rowOff>
    </xdr:from>
    <xdr:to>
      <xdr:col>5</xdr:col>
      <xdr:colOff>412751</xdr:colOff>
      <xdr:row>4</xdr:row>
      <xdr:rowOff>10261</xdr:rowOff>
    </xdr:to>
    <xdr:pic>
      <xdr:nvPicPr>
        <xdr:cNvPr id="10" name="9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0724" y="352136"/>
          <a:ext cx="1955027" cy="42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66671</xdr:colOff>
      <xdr:row>3</xdr:row>
      <xdr:rowOff>85713</xdr:rowOff>
    </xdr:from>
    <xdr:to>
      <xdr:col>25</xdr:col>
      <xdr:colOff>2</xdr:colOff>
      <xdr:row>9</xdr:row>
      <xdr:rowOff>161914</xdr:rowOff>
    </xdr:to>
    <xdr:sp macro="" textlink="">
      <xdr:nvSpPr>
        <xdr:cNvPr id="3" name="60 Rectángulo"/>
        <xdr:cNvSpPr/>
      </xdr:nvSpPr>
      <xdr:spPr>
        <a:xfrm rot="16200000">
          <a:off x="7767636" y="-7043752"/>
          <a:ext cx="1219201" cy="166211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Pago del Servicio de la Deuda Pública Por Fuente de Financiamiento al 3er Trimestre de 2019</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57146</xdr:colOff>
      <xdr:row>4</xdr:row>
      <xdr:rowOff>9513</xdr:rowOff>
    </xdr:from>
    <xdr:to>
      <xdr:col>1</xdr:col>
      <xdr:colOff>1409698</xdr:colOff>
      <xdr:row>8</xdr:row>
      <xdr:rowOff>190488</xdr:rowOff>
    </xdr:to>
    <xdr:pic>
      <xdr:nvPicPr>
        <xdr:cNvPr id="8" name="7 Imagen"/>
        <xdr:cNvPicPr>
          <a:picLocks noChangeAspect="1"/>
        </xdr:cNvPicPr>
      </xdr:nvPicPr>
      <xdr:blipFill>
        <a:blip xmlns:r="http://schemas.openxmlformats.org/officeDocument/2006/relationships" r:embed="rId1"/>
        <a:stretch>
          <a:fillRect/>
        </a:stretch>
      </xdr:blipFill>
      <xdr:spPr>
        <a:xfrm>
          <a:off x="323846" y="771513"/>
          <a:ext cx="1352552" cy="942975"/>
        </a:xfrm>
        <a:prstGeom prst="rect">
          <a:avLst/>
        </a:prstGeom>
      </xdr:spPr>
    </xdr:pic>
    <xdr:clientData/>
  </xdr:twoCellAnchor>
  <xdr:twoCellAnchor editAs="oneCell">
    <xdr:from>
      <xdr:col>3</xdr:col>
      <xdr:colOff>152396</xdr:colOff>
      <xdr:row>5</xdr:row>
      <xdr:rowOff>19038</xdr:rowOff>
    </xdr:from>
    <xdr:to>
      <xdr:col>5</xdr:col>
      <xdr:colOff>1171575</xdr:colOff>
      <xdr:row>7</xdr:row>
      <xdr:rowOff>180975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196" y="971538"/>
          <a:ext cx="2276479" cy="54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66671</xdr:colOff>
      <xdr:row>0</xdr:row>
      <xdr:rowOff>85712</xdr:rowOff>
    </xdr:from>
    <xdr:to>
      <xdr:col>15</xdr:col>
      <xdr:colOff>2095500</xdr:colOff>
      <xdr:row>6</xdr:row>
      <xdr:rowOff>161913</xdr:rowOff>
    </xdr:to>
    <xdr:sp macro="" textlink="">
      <xdr:nvSpPr>
        <xdr:cNvPr id="3" name="60 Rectángulo"/>
        <xdr:cNvSpPr/>
      </xdr:nvSpPr>
      <xdr:spPr>
        <a:xfrm rot="16200000">
          <a:off x="8381997" y="-7658114"/>
          <a:ext cx="1219201" cy="1784985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Registro Estatal  de Obligaciones de los Entes Públicos del Estado de Jalisco y sus Municipios al  3erTrimestre de 2019 </a:t>
          </a:r>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697702</xdr:colOff>
      <xdr:row>1</xdr:row>
      <xdr:rowOff>2368</xdr:rowOff>
    </xdr:from>
    <xdr:to>
      <xdr:col>1</xdr:col>
      <xdr:colOff>1143000</xdr:colOff>
      <xdr:row>5</xdr:row>
      <xdr:rowOff>183343</xdr:rowOff>
    </xdr:to>
    <xdr:pic>
      <xdr:nvPicPr>
        <xdr:cNvPr id="8" name="7 Imagen"/>
        <xdr:cNvPicPr>
          <a:picLocks noChangeAspect="1"/>
        </xdr:cNvPicPr>
      </xdr:nvPicPr>
      <xdr:blipFill>
        <a:blip xmlns:r="http://schemas.openxmlformats.org/officeDocument/2006/relationships" r:embed="rId1"/>
        <a:stretch>
          <a:fillRect/>
        </a:stretch>
      </xdr:blipFill>
      <xdr:spPr>
        <a:xfrm>
          <a:off x="697702" y="764368"/>
          <a:ext cx="1969298" cy="942975"/>
        </a:xfrm>
        <a:prstGeom prst="rect">
          <a:avLst/>
        </a:prstGeom>
      </xdr:spPr>
    </xdr:pic>
    <xdr:clientData/>
  </xdr:twoCellAnchor>
  <xdr:twoCellAnchor editAs="oneCell">
    <xdr:from>
      <xdr:col>2</xdr:col>
      <xdr:colOff>733421</xdr:colOff>
      <xdr:row>2</xdr:row>
      <xdr:rowOff>14274</xdr:rowOff>
    </xdr:from>
    <xdr:to>
      <xdr:col>3</xdr:col>
      <xdr:colOff>2190751</xdr:colOff>
      <xdr:row>5</xdr:row>
      <xdr:rowOff>47625</xdr:rowOff>
    </xdr:to>
    <xdr:pic>
      <xdr:nvPicPr>
        <xdr:cNvPr id="9" name="8 Imagen" descr="Resultado de imagen para gobierno del estado de jalisco alfa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7577" y="966774"/>
          <a:ext cx="2659861" cy="604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55"/>
  <sheetViews>
    <sheetView tabSelected="1" workbookViewId="0">
      <selection activeCell="M34" sqref="M34:M41"/>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14.28515625" customWidth="1"/>
    <col min="7" max="7" width="1" customWidth="1"/>
    <col min="8" max="8" width="15.28515625" customWidth="1"/>
    <col min="9" max="9" width="1.5703125" customWidth="1"/>
    <col min="10" max="10" width="3.140625" customWidth="1"/>
    <col min="11" max="11" width="22.140625" customWidth="1"/>
    <col min="12" max="12" width="3" customWidth="1"/>
    <col min="13" max="13" width="16.85546875" customWidth="1"/>
    <col min="14" max="14" width="1.7109375" customWidth="1"/>
    <col min="15" max="15" width="15" customWidth="1"/>
    <col min="16" max="16" width="2.5703125" customWidth="1"/>
    <col min="17" max="17" width="13.42578125" customWidth="1"/>
  </cols>
  <sheetData>
    <row r="8" spans="1:18" ht="45" x14ac:dyDescent="0.25">
      <c r="A8" s="1"/>
      <c r="B8" s="2" t="s">
        <v>0</v>
      </c>
      <c r="C8" s="2"/>
      <c r="D8" s="2" t="s">
        <v>83</v>
      </c>
      <c r="E8" s="2"/>
      <c r="F8" s="2" t="s">
        <v>1</v>
      </c>
      <c r="G8" s="2"/>
      <c r="H8" s="2" t="s">
        <v>2</v>
      </c>
      <c r="I8" s="2"/>
      <c r="J8" s="84"/>
      <c r="K8" s="2" t="s">
        <v>0</v>
      </c>
      <c r="L8" s="2"/>
      <c r="M8" s="2" t="s">
        <v>83</v>
      </c>
      <c r="N8" s="2"/>
      <c r="O8" s="2" t="s">
        <v>1</v>
      </c>
      <c r="P8" s="2"/>
      <c r="Q8" s="2" t="s">
        <v>2</v>
      </c>
      <c r="R8" s="4"/>
    </row>
    <row r="9" spans="1:18" x14ac:dyDescent="0.25">
      <c r="A9" s="1"/>
      <c r="B9" s="3"/>
      <c r="C9" s="3"/>
      <c r="D9" s="3"/>
      <c r="E9" s="3"/>
      <c r="F9" s="3"/>
      <c r="G9" s="3"/>
      <c r="H9" s="3"/>
      <c r="I9" s="3"/>
      <c r="J9" s="84"/>
      <c r="K9" s="3"/>
      <c r="L9" s="3"/>
      <c r="M9" s="3"/>
      <c r="N9" s="3"/>
      <c r="O9" s="3"/>
      <c r="P9" s="3"/>
      <c r="Q9" s="3"/>
      <c r="R9" s="5"/>
    </row>
    <row r="10" spans="1:18" ht="18" x14ac:dyDescent="0.25">
      <c r="A10" s="6"/>
      <c r="B10" s="6"/>
      <c r="C10" s="6"/>
      <c r="D10" s="7" t="s">
        <v>3</v>
      </c>
      <c r="E10" s="6"/>
      <c r="F10" s="6"/>
      <c r="G10" s="6"/>
      <c r="H10" s="6"/>
      <c r="I10" s="6"/>
      <c r="J10" s="84"/>
      <c r="K10" s="6"/>
      <c r="L10" s="6"/>
      <c r="M10" s="7" t="s">
        <v>4</v>
      </c>
      <c r="N10" s="6"/>
      <c r="O10" s="6"/>
      <c r="P10" s="6"/>
      <c r="Q10" s="6"/>
      <c r="R10" s="8"/>
    </row>
    <row r="11" spans="1:18" x14ac:dyDescent="0.25">
      <c r="A11" s="6"/>
      <c r="B11" s="9"/>
      <c r="C11" s="9"/>
      <c r="D11" s="9"/>
      <c r="E11" s="9"/>
      <c r="F11" s="9"/>
      <c r="G11" s="9"/>
      <c r="H11" s="9"/>
      <c r="I11" s="9"/>
      <c r="J11" s="85"/>
      <c r="K11" s="9"/>
      <c r="L11" s="9"/>
      <c r="M11" s="9"/>
      <c r="N11" s="9"/>
      <c r="O11" s="9"/>
      <c r="P11" s="9"/>
      <c r="Q11" s="9"/>
      <c r="R11" s="8"/>
    </row>
    <row r="12" spans="1:18" ht="15.75" customHeight="1" x14ac:dyDescent="0.25">
      <c r="A12" s="83">
        <v>1</v>
      </c>
      <c r="B12" s="87" t="s">
        <v>7</v>
      </c>
      <c r="C12" s="77"/>
      <c r="D12" s="81">
        <v>100000000</v>
      </c>
      <c r="E12" s="77"/>
      <c r="F12" s="79" t="s">
        <v>8</v>
      </c>
      <c r="G12" s="77"/>
      <c r="H12" s="79" t="s">
        <v>9</v>
      </c>
      <c r="I12" s="86"/>
      <c r="J12" s="83">
        <f>A20+1</f>
        <v>6</v>
      </c>
      <c r="K12" s="76" t="s">
        <v>10</v>
      </c>
      <c r="L12" s="77"/>
      <c r="M12" s="81">
        <v>500000000</v>
      </c>
      <c r="N12" s="77"/>
      <c r="O12" s="79" t="s">
        <v>11</v>
      </c>
      <c r="P12" s="77"/>
      <c r="Q12" s="79" t="s">
        <v>19</v>
      </c>
    </row>
    <row r="13" spans="1:18" ht="15.75" customHeight="1" x14ac:dyDescent="0.25">
      <c r="A13" s="83"/>
      <c r="B13" s="87"/>
      <c r="C13" s="77"/>
      <c r="D13" s="81"/>
      <c r="E13" s="77"/>
      <c r="F13" s="79"/>
      <c r="G13" s="77"/>
      <c r="H13" s="79"/>
      <c r="I13" s="77"/>
      <c r="J13" s="83"/>
      <c r="K13" s="76"/>
      <c r="L13" s="77"/>
      <c r="M13" s="81"/>
      <c r="N13" s="77"/>
      <c r="O13" s="79"/>
      <c r="P13" s="77"/>
      <c r="Q13" s="79"/>
    </row>
    <row r="14" spans="1:18" ht="15.75" customHeight="1" x14ac:dyDescent="0.25">
      <c r="A14" s="83">
        <v>2</v>
      </c>
      <c r="B14" s="87" t="s">
        <v>5</v>
      </c>
      <c r="C14" s="64"/>
      <c r="D14" s="81">
        <v>5115348231</v>
      </c>
      <c r="E14" s="64"/>
      <c r="F14" s="79" t="s">
        <v>99</v>
      </c>
      <c r="G14" s="64"/>
      <c r="H14" s="79" t="s">
        <v>101</v>
      </c>
      <c r="I14" s="77"/>
      <c r="J14" s="83">
        <f>J12+1</f>
        <v>7</v>
      </c>
      <c r="K14" s="76" t="s">
        <v>10</v>
      </c>
      <c r="L14" s="77"/>
      <c r="M14" s="81">
        <v>1750000000</v>
      </c>
      <c r="N14" s="77"/>
      <c r="O14" s="79" t="s">
        <v>12</v>
      </c>
      <c r="P14" s="77"/>
      <c r="Q14" s="79" t="s">
        <v>20</v>
      </c>
    </row>
    <row r="15" spans="1:18" ht="15.75" customHeight="1" x14ac:dyDescent="0.25">
      <c r="A15" s="83"/>
      <c r="B15" s="87"/>
      <c r="C15" s="64"/>
      <c r="D15" s="81">
        <v>3000000000</v>
      </c>
      <c r="E15" s="64"/>
      <c r="F15" s="79"/>
      <c r="G15" s="64"/>
      <c r="H15" s="79"/>
      <c r="I15" s="77"/>
      <c r="J15" s="83"/>
      <c r="K15" s="76"/>
      <c r="L15" s="77"/>
      <c r="M15" s="81"/>
      <c r="N15" s="77"/>
      <c r="O15" s="79"/>
      <c r="P15" s="77"/>
      <c r="Q15" s="79"/>
    </row>
    <row r="16" spans="1:18" ht="15.75" customHeight="1" x14ac:dyDescent="0.25">
      <c r="A16" s="83">
        <v>3</v>
      </c>
      <c r="B16" s="87" t="s">
        <v>6</v>
      </c>
      <c r="C16" s="64"/>
      <c r="D16" s="81">
        <v>3000000000</v>
      </c>
      <c r="E16" s="64"/>
      <c r="F16" s="79" t="s">
        <v>100</v>
      </c>
      <c r="G16" s="64"/>
      <c r="H16" s="79" t="s">
        <v>101</v>
      </c>
      <c r="I16" s="77"/>
      <c r="J16" s="83">
        <f t="shared" ref="J16" si="0">J14+1</f>
        <v>8</v>
      </c>
      <c r="K16" s="76" t="s">
        <v>10</v>
      </c>
      <c r="L16" s="77"/>
      <c r="M16" s="81">
        <v>1920000000</v>
      </c>
      <c r="N16" s="77"/>
      <c r="O16" s="82" t="s">
        <v>13</v>
      </c>
      <c r="P16" s="77"/>
      <c r="Q16" s="79" t="s">
        <v>20</v>
      </c>
    </row>
    <row r="17" spans="1:17" ht="15.75" customHeight="1" x14ac:dyDescent="0.25">
      <c r="A17" s="83"/>
      <c r="B17" s="87"/>
      <c r="C17" s="64"/>
      <c r="D17" s="81">
        <v>1000000000</v>
      </c>
      <c r="E17" s="64"/>
      <c r="F17" s="79"/>
      <c r="G17" s="64"/>
      <c r="H17" s="79"/>
      <c r="I17" s="77"/>
      <c r="J17" s="83"/>
      <c r="K17" s="76"/>
      <c r="L17" s="77"/>
      <c r="M17" s="81"/>
      <c r="N17" s="77"/>
      <c r="O17" s="82"/>
      <c r="P17" s="77"/>
      <c r="Q17" s="79"/>
    </row>
    <row r="18" spans="1:17" ht="15.75" customHeight="1" x14ac:dyDescent="0.25">
      <c r="A18" s="83">
        <v>4</v>
      </c>
      <c r="B18" s="87" t="s">
        <v>56</v>
      </c>
      <c r="C18" s="64"/>
      <c r="D18" s="81">
        <v>2000000000</v>
      </c>
      <c r="E18" s="64"/>
      <c r="F18" s="79" t="s">
        <v>99</v>
      </c>
      <c r="G18" s="64"/>
      <c r="H18" s="79" t="s">
        <v>101</v>
      </c>
      <c r="I18" s="77"/>
      <c r="J18" s="83">
        <f t="shared" ref="J18" si="1">J16+1</f>
        <v>9</v>
      </c>
      <c r="K18" s="76" t="s">
        <v>10</v>
      </c>
      <c r="L18" s="77"/>
      <c r="M18" s="81">
        <v>1000000000</v>
      </c>
      <c r="N18" s="77"/>
      <c r="O18" s="79" t="s">
        <v>58</v>
      </c>
      <c r="P18" s="77"/>
      <c r="Q18" s="79" t="s">
        <v>59</v>
      </c>
    </row>
    <row r="19" spans="1:17" ht="15.75" customHeight="1" x14ac:dyDescent="0.25">
      <c r="A19" s="83"/>
      <c r="B19" s="87"/>
      <c r="C19" s="64"/>
      <c r="D19" s="81">
        <v>1000000000</v>
      </c>
      <c r="E19" s="64"/>
      <c r="F19" s="79"/>
      <c r="G19" s="64"/>
      <c r="H19" s="79"/>
      <c r="I19" s="77"/>
      <c r="J19" s="83"/>
      <c r="K19" s="76"/>
      <c r="L19" s="77"/>
      <c r="M19" s="81"/>
      <c r="N19" s="77"/>
      <c r="O19" s="79"/>
      <c r="P19" s="77"/>
      <c r="Q19" s="79"/>
    </row>
    <row r="20" spans="1:17" ht="15.75" customHeight="1" x14ac:dyDescent="0.25">
      <c r="A20" s="83">
        <v>5</v>
      </c>
      <c r="B20" s="87" t="s">
        <v>56</v>
      </c>
      <c r="C20" s="64"/>
      <c r="D20" s="81">
        <v>1000000000</v>
      </c>
      <c r="E20" s="64"/>
      <c r="F20" s="79" t="s">
        <v>99</v>
      </c>
      <c r="G20" s="64"/>
      <c r="H20" s="79" t="s">
        <v>101</v>
      </c>
      <c r="I20" s="77"/>
      <c r="J20" s="83">
        <f t="shared" ref="J20" si="2">J18+1</f>
        <v>10</v>
      </c>
      <c r="K20" s="76" t="s">
        <v>10</v>
      </c>
      <c r="L20" s="77"/>
      <c r="M20" s="81">
        <v>1000000000</v>
      </c>
      <c r="N20" s="77"/>
      <c r="O20" s="79" t="s">
        <v>14</v>
      </c>
      <c r="P20" s="77"/>
      <c r="Q20" s="79" t="s">
        <v>22</v>
      </c>
    </row>
    <row r="21" spans="1:17" ht="15.75" customHeight="1" x14ac:dyDescent="0.25">
      <c r="A21" s="83"/>
      <c r="B21" s="87"/>
      <c r="C21" s="64"/>
      <c r="D21" s="81">
        <v>1000000000</v>
      </c>
      <c r="E21" s="64"/>
      <c r="F21" s="79"/>
      <c r="G21" s="64"/>
      <c r="H21" s="79"/>
      <c r="I21" s="77"/>
      <c r="J21" s="83"/>
      <c r="K21" s="76"/>
      <c r="L21" s="77"/>
      <c r="M21" s="81"/>
      <c r="N21" s="77"/>
      <c r="O21" s="79"/>
      <c r="P21" s="77"/>
      <c r="Q21" s="79"/>
    </row>
    <row r="22" spans="1:17" ht="15.75" customHeight="1" x14ac:dyDescent="0.25">
      <c r="B22" s="50"/>
      <c r="C22" s="50"/>
      <c r="D22" s="50"/>
      <c r="E22" s="50"/>
      <c r="F22" s="50"/>
      <c r="G22" s="50"/>
      <c r="H22" s="50"/>
      <c r="I22" s="77"/>
      <c r="J22" s="83">
        <f t="shared" ref="J22" si="3">J20+1</f>
        <v>11</v>
      </c>
      <c r="K22" s="76" t="s">
        <v>10</v>
      </c>
      <c r="L22" s="77"/>
      <c r="M22" s="80">
        <v>300000000</v>
      </c>
      <c r="N22" s="77"/>
      <c r="O22" s="79" t="s">
        <v>15</v>
      </c>
      <c r="P22" s="77"/>
      <c r="Q22" s="79" t="s">
        <v>22</v>
      </c>
    </row>
    <row r="23" spans="1:17" ht="15.75" customHeight="1" x14ac:dyDescent="0.25">
      <c r="A23" s="50" t="s">
        <v>68</v>
      </c>
      <c r="I23" s="77"/>
      <c r="J23" s="83"/>
      <c r="K23" s="76"/>
      <c r="L23" s="77"/>
      <c r="M23" s="80"/>
      <c r="N23" s="77"/>
      <c r="O23" s="79"/>
      <c r="P23" s="77"/>
      <c r="Q23" s="79"/>
    </row>
    <row r="24" spans="1:17" ht="15.75" customHeight="1" x14ac:dyDescent="0.25">
      <c r="I24" s="77"/>
      <c r="J24" s="83">
        <f t="shared" ref="J24" si="4">J22+1</f>
        <v>12</v>
      </c>
      <c r="K24" s="76" t="s">
        <v>10</v>
      </c>
      <c r="L24" s="77"/>
      <c r="M24" s="78">
        <v>299888355</v>
      </c>
      <c r="N24" s="77"/>
      <c r="O24" s="79" t="s">
        <v>16</v>
      </c>
      <c r="P24" s="77"/>
      <c r="Q24" s="79" t="s">
        <v>23</v>
      </c>
    </row>
    <row r="25" spans="1:17" ht="15.75" customHeight="1" x14ac:dyDescent="0.25">
      <c r="I25" s="77"/>
      <c r="J25" s="83"/>
      <c r="K25" s="76"/>
      <c r="L25" s="77"/>
      <c r="M25" s="78"/>
      <c r="N25" s="77"/>
      <c r="O25" s="79"/>
      <c r="P25" s="77"/>
      <c r="Q25" s="79"/>
    </row>
    <row r="26" spans="1:17" ht="15.75" customHeight="1" x14ac:dyDescent="0.25">
      <c r="I26" s="77"/>
      <c r="J26" s="83">
        <f t="shared" ref="J26" si="5">J24+1</f>
        <v>13</v>
      </c>
      <c r="K26" s="76" t="s">
        <v>10</v>
      </c>
      <c r="L26" s="77"/>
      <c r="M26" s="81">
        <v>223786059</v>
      </c>
      <c r="N26" s="77"/>
      <c r="O26" s="79" t="s">
        <v>17</v>
      </c>
      <c r="P26" s="77"/>
      <c r="Q26" s="79" t="s">
        <v>24</v>
      </c>
    </row>
    <row r="27" spans="1:17" ht="15.75" customHeight="1" x14ac:dyDescent="0.25">
      <c r="I27" s="77"/>
      <c r="J27" s="83"/>
      <c r="K27" s="76"/>
      <c r="L27" s="77"/>
      <c r="M27" s="81"/>
      <c r="N27" s="77"/>
      <c r="O27" s="79"/>
      <c r="P27" s="77"/>
      <c r="Q27" s="79"/>
    </row>
    <row r="28" spans="1:17" ht="15" customHeight="1" x14ac:dyDescent="0.25">
      <c r="I28" s="77"/>
      <c r="J28" s="83">
        <f t="shared" ref="J28" si="6">J26+1</f>
        <v>14</v>
      </c>
      <c r="K28" s="76" t="s">
        <v>10</v>
      </c>
      <c r="L28" s="77"/>
      <c r="M28" s="81">
        <v>500379494</v>
      </c>
      <c r="N28" s="77"/>
      <c r="O28" s="79" t="s">
        <v>18</v>
      </c>
      <c r="P28" s="77"/>
      <c r="Q28" s="79" t="s">
        <v>25</v>
      </c>
    </row>
    <row r="29" spans="1:17" ht="15" customHeight="1" x14ac:dyDescent="0.25">
      <c r="I29" s="77"/>
      <c r="J29" s="83"/>
      <c r="K29" s="76"/>
      <c r="L29" s="77"/>
      <c r="M29" s="81"/>
      <c r="N29" s="77"/>
      <c r="O29" s="79"/>
      <c r="P29" s="77"/>
      <c r="Q29" s="79"/>
    </row>
    <row r="30" spans="1:17" ht="15.75" customHeight="1" x14ac:dyDescent="0.25">
      <c r="I30" s="77"/>
      <c r="J30" s="83">
        <f t="shared" ref="J30" si="7">J28+1</f>
        <v>15</v>
      </c>
      <c r="K30" s="76" t="s">
        <v>10</v>
      </c>
      <c r="L30" s="77"/>
      <c r="M30" s="81">
        <v>86788886</v>
      </c>
      <c r="N30" s="77"/>
      <c r="O30" s="79" t="s">
        <v>57</v>
      </c>
      <c r="P30" s="77"/>
      <c r="Q30" s="79" t="s">
        <v>21</v>
      </c>
    </row>
    <row r="31" spans="1:17" ht="15.75" customHeight="1" x14ac:dyDescent="0.25">
      <c r="I31" s="77"/>
      <c r="J31" s="83"/>
      <c r="K31" s="76"/>
      <c r="L31" s="77"/>
      <c r="M31" s="81"/>
      <c r="N31" s="77"/>
      <c r="O31" s="79"/>
      <c r="P31" s="77"/>
      <c r="Q31" s="79"/>
    </row>
    <row r="32" spans="1:17" ht="15" customHeight="1" x14ac:dyDescent="0.25">
      <c r="I32" s="77"/>
      <c r="J32" s="83">
        <f t="shared" ref="J32:J40" si="8">J30+1</f>
        <v>16</v>
      </c>
      <c r="K32" s="76" t="s">
        <v>10</v>
      </c>
      <c r="L32" s="77"/>
      <c r="M32" s="81">
        <v>56998668</v>
      </c>
      <c r="N32" s="77"/>
      <c r="O32" s="79" t="s">
        <v>64</v>
      </c>
      <c r="P32" s="77"/>
      <c r="Q32" s="79" t="s">
        <v>65</v>
      </c>
    </row>
    <row r="33" spans="9:17" ht="15" customHeight="1" x14ac:dyDescent="0.25">
      <c r="I33" s="77"/>
      <c r="J33" s="83"/>
      <c r="K33" s="76"/>
      <c r="L33" s="77"/>
      <c r="M33" s="81"/>
      <c r="N33" s="77"/>
      <c r="O33" s="79"/>
      <c r="P33" s="77"/>
      <c r="Q33" s="79"/>
    </row>
    <row r="34" spans="9:17" ht="15" customHeight="1" x14ac:dyDescent="0.25">
      <c r="I34" s="77"/>
      <c r="J34" s="83">
        <f t="shared" si="8"/>
        <v>17</v>
      </c>
      <c r="K34" s="76" t="s">
        <v>10</v>
      </c>
      <c r="M34" s="81">
        <v>2500000000</v>
      </c>
      <c r="O34" s="79" t="s">
        <v>99</v>
      </c>
      <c r="Q34" s="79" t="s">
        <v>101</v>
      </c>
    </row>
    <row r="35" spans="9:17" ht="15" customHeight="1" x14ac:dyDescent="0.25">
      <c r="I35" s="77"/>
      <c r="J35" s="83"/>
      <c r="K35" s="76"/>
      <c r="M35" s="81"/>
      <c r="O35" s="79"/>
      <c r="Q35" s="79"/>
    </row>
    <row r="36" spans="9:17" ht="15" customHeight="1" x14ac:dyDescent="0.25">
      <c r="I36" s="77"/>
      <c r="J36" s="83">
        <f t="shared" si="8"/>
        <v>18</v>
      </c>
      <c r="K36" s="76" t="s">
        <v>10</v>
      </c>
      <c r="M36" s="81">
        <v>569432472.52999997</v>
      </c>
      <c r="O36" s="79" t="s">
        <v>102</v>
      </c>
      <c r="Q36" s="79" t="s">
        <v>101</v>
      </c>
    </row>
    <row r="37" spans="9:17" ht="15" customHeight="1" x14ac:dyDescent="0.25">
      <c r="I37" s="77"/>
      <c r="J37" s="83"/>
      <c r="K37" s="76"/>
      <c r="M37" s="81"/>
      <c r="O37" s="79"/>
      <c r="Q37" s="79"/>
    </row>
    <row r="38" spans="9:17" ht="15" customHeight="1" x14ac:dyDescent="0.25">
      <c r="I38" s="77"/>
      <c r="J38" s="83">
        <f t="shared" si="8"/>
        <v>19</v>
      </c>
      <c r="K38" s="76" t="s">
        <v>10</v>
      </c>
      <c r="M38" s="81">
        <v>2250000000</v>
      </c>
      <c r="O38" s="79" t="s">
        <v>103</v>
      </c>
      <c r="Q38" s="79" t="s">
        <v>101</v>
      </c>
    </row>
    <row r="39" spans="9:17" ht="15" customHeight="1" x14ac:dyDescent="0.25">
      <c r="I39" s="77"/>
      <c r="J39" s="83"/>
      <c r="K39" s="76"/>
      <c r="M39" s="81"/>
      <c r="O39" s="79"/>
      <c r="Q39" s="79"/>
    </row>
    <row r="40" spans="9:17" ht="15" customHeight="1" x14ac:dyDescent="0.25">
      <c r="I40" s="77"/>
      <c r="J40" s="83">
        <f t="shared" si="8"/>
        <v>20</v>
      </c>
      <c r="K40" s="76" t="s">
        <v>10</v>
      </c>
      <c r="M40" s="81">
        <v>700000000</v>
      </c>
      <c r="O40" s="79" t="s">
        <v>103</v>
      </c>
      <c r="Q40" s="79" t="s">
        <v>101</v>
      </c>
    </row>
    <row r="41" spans="9:17" ht="15" customHeight="1" x14ac:dyDescent="0.25">
      <c r="I41" s="77"/>
      <c r="J41" s="83"/>
      <c r="K41" s="76"/>
      <c r="M41" s="81"/>
      <c r="O41" s="79"/>
      <c r="Q41" s="79"/>
    </row>
    <row r="42" spans="9:17" ht="15" customHeight="1" x14ac:dyDescent="0.25">
      <c r="I42" s="77"/>
    </row>
    <row r="43" spans="9:17" ht="15" customHeight="1" x14ac:dyDescent="0.25">
      <c r="I43" s="77"/>
    </row>
    <row r="44" spans="9:17" ht="15" customHeight="1" x14ac:dyDescent="0.25"/>
    <row r="45" spans="9:17" ht="15" customHeight="1" x14ac:dyDescent="0.25"/>
    <row r="46" spans="9:17" ht="15" customHeight="1" x14ac:dyDescent="0.25"/>
    <row r="47" spans="9:17" ht="15" customHeight="1" x14ac:dyDescent="0.25">
      <c r="J47" s="50"/>
      <c r="K47" s="50"/>
    </row>
    <row r="48" spans="9:17" ht="15" customHeight="1" x14ac:dyDescent="0.25"/>
    <row r="49" spans="9:9" ht="15" customHeight="1" x14ac:dyDescent="0.25"/>
    <row r="50" spans="9:9" ht="15" customHeight="1" x14ac:dyDescent="0.25"/>
    <row r="51" spans="9:9" ht="15" customHeight="1" x14ac:dyDescent="0.25"/>
    <row r="52" spans="9:9" ht="15" customHeight="1" x14ac:dyDescent="0.25"/>
    <row r="53" spans="9:9" ht="15" customHeight="1" x14ac:dyDescent="0.25"/>
    <row r="55" spans="9:9" x14ac:dyDescent="0.25">
      <c r="I55" s="50"/>
    </row>
  </sheetData>
  <mergeCells count="153">
    <mergeCell ref="M40:M41"/>
    <mergeCell ref="O40:O41"/>
    <mergeCell ref="Q40:Q41"/>
    <mergeCell ref="M34:M35"/>
    <mergeCell ref="M36:M37"/>
    <mergeCell ref="M38:M39"/>
    <mergeCell ref="O34:O35"/>
    <mergeCell ref="O36:O37"/>
    <mergeCell ref="O38:O39"/>
    <mergeCell ref="Q34:Q35"/>
    <mergeCell ref="Q36:Q37"/>
    <mergeCell ref="Q38:Q39"/>
    <mergeCell ref="O18:O19"/>
    <mergeCell ref="P18:P19"/>
    <mergeCell ref="Q18:Q19"/>
    <mergeCell ref="N18:N19"/>
    <mergeCell ref="L30:L31"/>
    <mergeCell ref="L32:L33"/>
    <mergeCell ref="M30:M31"/>
    <mergeCell ref="M32:M33"/>
    <mergeCell ref="N30:N31"/>
    <mergeCell ref="N32:N33"/>
    <mergeCell ref="O30:O31"/>
    <mergeCell ref="O32:O33"/>
    <mergeCell ref="P30:P31"/>
    <mergeCell ref="Q20:Q21"/>
    <mergeCell ref="L26:L27"/>
    <mergeCell ref="M26:M27"/>
    <mergeCell ref="N26:N27"/>
    <mergeCell ref="O26:O27"/>
    <mergeCell ref="P26:P27"/>
    <mergeCell ref="Q26:Q27"/>
    <mergeCell ref="M20:M21"/>
    <mergeCell ref="M18:M19"/>
    <mergeCell ref="K28:K29"/>
    <mergeCell ref="J28:J29"/>
    <mergeCell ref="J30:J31"/>
    <mergeCell ref="J32:J33"/>
    <mergeCell ref="I42:I43"/>
    <mergeCell ref="O22:O23"/>
    <mergeCell ref="P22:P23"/>
    <mergeCell ref="Q22:Q23"/>
    <mergeCell ref="N20:N21"/>
    <mergeCell ref="O20:O21"/>
    <mergeCell ref="P20:P21"/>
    <mergeCell ref="Q28:Q29"/>
    <mergeCell ref="L28:L29"/>
    <mergeCell ref="M28:M29"/>
    <mergeCell ref="N28:N29"/>
    <mergeCell ref="O28:O29"/>
    <mergeCell ref="P28:P29"/>
    <mergeCell ref="Q24:Q25"/>
    <mergeCell ref="K26:K27"/>
    <mergeCell ref="Q30:Q31"/>
    <mergeCell ref="Q32:Q33"/>
    <mergeCell ref="P32:P33"/>
    <mergeCell ref="K34:K35"/>
    <mergeCell ref="K36:K37"/>
    <mergeCell ref="J34:J35"/>
    <mergeCell ref="J36:J37"/>
    <mergeCell ref="K30:K31"/>
    <mergeCell ref="K32:K33"/>
    <mergeCell ref="I38:I39"/>
    <mergeCell ref="I36:I37"/>
    <mergeCell ref="I34:I35"/>
    <mergeCell ref="J38:J39"/>
    <mergeCell ref="J40:J41"/>
    <mergeCell ref="K38:K39"/>
    <mergeCell ref="K40:K41"/>
    <mergeCell ref="I32:I33"/>
    <mergeCell ref="I30:I31"/>
    <mergeCell ref="C12:C13"/>
    <mergeCell ref="B12:B13"/>
    <mergeCell ref="A12:A13"/>
    <mergeCell ref="A14:A15"/>
    <mergeCell ref="A16:A17"/>
    <mergeCell ref="A18:A19"/>
    <mergeCell ref="A20:A21"/>
    <mergeCell ref="D12:D13"/>
    <mergeCell ref="I40:I41"/>
    <mergeCell ref="F16:F17"/>
    <mergeCell ref="F18:F19"/>
    <mergeCell ref="F20:F21"/>
    <mergeCell ref="H14:H15"/>
    <mergeCell ref="H16:H17"/>
    <mergeCell ref="H18:H19"/>
    <mergeCell ref="H20:H21"/>
    <mergeCell ref="D14:D15"/>
    <mergeCell ref="D18:D19"/>
    <mergeCell ref="B14:B15"/>
    <mergeCell ref="B16:B17"/>
    <mergeCell ref="B18:B19"/>
    <mergeCell ref="B20:B21"/>
    <mergeCell ref="D20:D21"/>
    <mergeCell ref="D16:D17"/>
    <mergeCell ref="I28:I29"/>
    <mergeCell ref="G12:G13"/>
    <mergeCell ref="H12:H13"/>
    <mergeCell ref="I26:I27"/>
    <mergeCell ref="I24:I25"/>
    <mergeCell ref="E12:E13"/>
    <mergeCell ref="F12:F13"/>
    <mergeCell ref="F14:F15"/>
    <mergeCell ref="I16:I17"/>
    <mergeCell ref="K16:K17"/>
    <mergeCell ref="L16:L17"/>
    <mergeCell ref="J24:J25"/>
    <mergeCell ref="J26:J27"/>
    <mergeCell ref="K20:K21"/>
    <mergeCell ref="L20:L21"/>
    <mergeCell ref="J8:J11"/>
    <mergeCell ref="I14:I15"/>
    <mergeCell ref="I12:I13"/>
    <mergeCell ref="J12:J13"/>
    <mergeCell ref="J14:J15"/>
    <mergeCell ref="J16:J17"/>
    <mergeCell ref="K18:K19"/>
    <mergeCell ref="L18:L19"/>
    <mergeCell ref="J20:J21"/>
    <mergeCell ref="J22:J23"/>
    <mergeCell ref="J18:J19"/>
    <mergeCell ref="I22:I23"/>
    <mergeCell ref="I20:I21"/>
    <mergeCell ref="I18:I19"/>
    <mergeCell ref="K12:K13"/>
    <mergeCell ref="L12:L13"/>
    <mergeCell ref="K14:K15"/>
    <mergeCell ref="L14:L15"/>
    <mergeCell ref="M12:M13"/>
    <mergeCell ref="N12:N13"/>
    <mergeCell ref="O12:O13"/>
    <mergeCell ref="N16:N17"/>
    <mergeCell ref="O16:O17"/>
    <mergeCell ref="P16:P17"/>
    <mergeCell ref="Q16:Q17"/>
    <mergeCell ref="P12:P13"/>
    <mergeCell ref="Q12:Q13"/>
    <mergeCell ref="M14:M15"/>
    <mergeCell ref="N14:N15"/>
    <mergeCell ref="O14:O15"/>
    <mergeCell ref="P14:P15"/>
    <mergeCell ref="Q14:Q15"/>
    <mergeCell ref="M16:M17"/>
    <mergeCell ref="K24:K25"/>
    <mergeCell ref="L24:L25"/>
    <mergeCell ref="M24:M25"/>
    <mergeCell ref="N24:N25"/>
    <mergeCell ref="O24:O25"/>
    <mergeCell ref="P24:P25"/>
    <mergeCell ref="K22:K23"/>
    <mergeCell ref="L22:L23"/>
    <mergeCell ref="M22:M23"/>
    <mergeCell ref="N22:N23"/>
  </mergeCells>
  <pageMargins left="0.7" right="0.7" top="0.75" bottom="0.75" header="0.3" footer="0.3"/>
  <pageSetup orientation="portrait" verticalDpi="0" r:id="rId1"/>
  <ignoredErrors>
    <ignoredError sqref="O3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65"/>
  <sheetViews>
    <sheetView zoomScaleNormal="100" workbookViewId="0">
      <selection activeCell="F9" sqref="F9"/>
    </sheetView>
  </sheetViews>
  <sheetFormatPr baseColWidth="10" defaultRowHeight="15" x14ac:dyDescent="0.25"/>
  <cols>
    <col min="1" max="1" width="4" customWidth="1"/>
    <col min="2" max="2" width="24.7109375" customWidth="1"/>
    <col min="3" max="3" width="2" customWidth="1"/>
    <col min="4" max="4" width="17.5703125" customWidth="1"/>
    <col min="5" max="5" width="1.42578125" customWidth="1"/>
    <col min="6" max="6" width="20.7109375" customWidth="1"/>
    <col min="7" max="7" width="3.140625" customWidth="1"/>
    <col min="8" max="8" width="22.140625" customWidth="1"/>
    <col min="9" max="9" width="3" customWidth="1"/>
    <col min="10" max="10" width="16.85546875" customWidth="1"/>
    <col min="11" max="11" width="1.7109375" customWidth="1"/>
    <col min="12" max="12" width="20.85546875" customWidth="1"/>
  </cols>
  <sheetData>
    <row r="8" spans="1:13" ht="45" x14ac:dyDescent="0.25">
      <c r="A8" s="1"/>
      <c r="B8" s="2" t="s">
        <v>0</v>
      </c>
      <c r="C8" s="2"/>
      <c r="D8" s="2" t="s">
        <v>83</v>
      </c>
      <c r="E8" s="2"/>
      <c r="F8" s="2" t="s">
        <v>26</v>
      </c>
      <c r="G8" s="84"/>
      <c r="H8" s="2" t="s">
        <v>0</v>
      </c>
      <c r="I8" s="2"/>
      <c r="J8" s="2" t="s">
        <v>83</v>
      </c>
      <c r="K8" s="2"/>
      <c r="L8" s="2" t="s">
        <v>26</v>
      </c>
      <c r="M8" s="4"/>
    </row>
    <row r="9" spans="1:13" x14ac:dyDescent="0.25">
      <c r="A9" s="1"/>
      <c r="B9" s="3"/>
      <c r="C9" s="3"/>
      <c r="D9" s="3"/>
      <c r="E9" s="3"/>
      <c r="F9" s="3"/>
      <c r="G9" s="84"/>
      <c r="H9" s="3"/>
      <c r="I9" s="3"/>
      <c r="J9" s="3"/>
      <c r="K9" s="3"/>
      <c r="L9" s="3"/>
      <c r="M9" s="5"/>
    </row>
    <row r="10" spans="1:13" ht="18" x14ac:dyDescent="0.25">
      <c r="A10" s="6"/>
      <c r="B10" s="6"/>
      <c r="C10" s="6"/>
      <c r="D10" s="7" t="s">
        <v>3</v>
      </c>
      <c r="E10" s="6"/>
      <c r="F10" s="6"/>
      <c r="G10" s="84"/>
      <c r="H10" s="6"/>
      <c r="I10" s="6"/>
      <c r="J10" s="7" t="s">
        <v>4</v>
      </c>
      <c r="K10" s="6"/>
      <c r="L10" s="6"/>
      <c r="M10" s="8"/>
    </row>
    <row r="11" spans="1:13" x14ac:dyDescent="0.25">
      <c r="A11" s="6"/>
      <c r="B11" s="9"/>
      <c r="C11" s="9"/>
      <c r="D11" s="9"/>
      <c r="E11" s="9"/>
      <c r="F11" s="21"/>
      <c r="G11" s="85"/>
      <c r="H11" s="9"/>
      <c r="I11" s="9"/>
      <c r="J11" s="9"/>
      <c r="K11" s="9"/>
      <c r="L11" s="9"/>
      <c r="M11" s="8"/>
    </row>
    <row r="12" spans="1:13" ht="15.75" customHeight="1" x14ac:dyDescent="0.25">
      <c r="A12" s="83">
        <v>1</v>
      </c>
      <c r="B12" s="95" t="s">
        <v>111</v>
      </c>
      <c r="C12" s="86"/>
      <c r="D12" s="97">
        <v>665000000</v>
      </c>
      <c r="E12" s="98"/>
      <c r="F12" s="94">
        <v>0</v>
      </c>
      <c r="G12" s="83">
        <v>23</v>
      </c>
      <c r="H12" s="95" t="s">
        <v>120</v>
      </c>
      <c r="I12" s="86"/>
      <c r="J12" s="97">
        <v>389179937</v>
      </c>
      <c r="K12" s="86"/>
      <c r="L12" s="94">
        <v>0</v>
      </c>
    </row>
    <row r="13" spans="1:13" ht="15.75" customHeight="1" x14ac:dyDescent="0.25">
      <c r="A13" s="83"/>
      <c r="B13" s="96"/>
      <c r="C13" s="77"/>
      <c r="D13" s="81"/>
      <c r="E13" s="88"/>
      <c r="F13" s="89"/>
      <c r="G13" s="83"/>
      <c r="H13" s="96"/>
      <c r="I13" s="77"/>
      <c r="J13" s="81"/>
      <c r="K13" s="77"/>
      <c r="L13" s="89"/>
    </row>
    <row r="14" spans="1:13" ht="15.75" customHeight="1" x14ac:dyDescent="0.25">
      <c r="A14" s="83">
        <f>A12+1</f>
        <v>2</v>
      </c>
      <c r="B14" s="76" t="s">
        <v>112</v>
      </c>
      <c r="C14" s="77"/>
      <c r="D14" s="81">
        <v>632300000</v>
      </c>
      <c r="E14" s="88"/>
      <c r="F14" s="89">
        <v>0</v>
      </c>
      <c r="G14" s="83">
        <f>G12+1</f>
        <v>24</v>
      </c>
      <c r="H14" s="76" t="s">
        <v>10</v>
      </c>
      <c r="I14" s="77"/>
      <c r="J14" s="81">
        <v>500000000</v>
      </c>
      <c r="K14" s="77"/>
      <c r="L14" s="89">
        <v>184635859.34</v>
      </c>
    </row>
    <row r="15" spans="1:13" ht="15.75" customHeight="1" x14ac:dyDescent="0.25">
      <c r="A15" s="83"/>
      <c r="B15" s="76"/>
      <c r="C15" s="77"/>
      <c r="D15" s="81"/>
      <c r="E15" s="88"/>
      <c r="F15" s="89"/>
      <c r="G15" s="83"/>
      <c r="H15" s="76"/>
      <c r="I15" s="77"/>
      <c r="J15" s="81"/>
      <c r="K15" s="77"/>
      <c r="L15" s="89"/>
    </row>
    <row r="16" spans="1:13" ht="15.75" customHeight="1" x14ac:dyDescent="0.25">
      <c r="A16" s="83">
        <f t="shared" ref="A16" si="0">A14+1</f>
        <v>3</v>
      </c>
      <c r="B16" s="76" t="s">
        <v>119</v>
      </c>
      <c r="C16" s="77"/>
      <c r="D16" s="81">
        <v>409057943.31999999</v>
      </c>
      <c r="E16" s="88"/>
      <c r="F16" s="89">
        <v>0</v>
      </c>
      <c r="G16" s="83">
        <f>G14+1</f>
        <v>25</v>
      </c>
      <c r="H16" s="76" t="s">
        <v>10</v>
      </c>
      <c r="I16" s="77"/>
      <c r="J16" s="81">
        <v>1750000000</v>
      </c>
      <c r="K16" s="77"/>
      <c r="L16" s="89">
        <v>761919663.29999995</v>
      </c>
    </row>
    <row r="17" spans="1:12" ht="15.75" customHeight="1" x14ac:dyDescent="0.25">
      <c r="A17" s="83"/>
      <c r="B17" s="76"/>
      <c r="C17" s="77"/>
      <c r="D17" s="81"/>
      <c r="E17" s="88"/>
      <c r="F17" s="89"/>
      <c r="G17" s="83"/>
      <c r="H17" s="76"/>
      <c r="I17" s="77"/>
      <c r="J17" s="81"/>
      <c r="K17" s="77"/>
      <c r="L17" s="89"/>
    </row>
    <row r="18" spans="1:12" ht="15.75" customHeight="1" x14ac:dyDescent="0.25">
      <c r="A18" s="83">
        <f t="shared" ref="A18" si="1">A16+1</f>
        <v>4</v>
      </c>
      <c r="B18" s="76" t="s">
        <v>112</v>
      </c>
      <c r="C18" s="77"/>
      <c r="D18" s="81">
        <v>374700000</v>
      </c>
      <c r="E18" s="88"/>
      <c r="F18" s="89">
        <v>0</v>
      </c>
      <c r="G18" s="83">
        <f>G16+1</f>
        <v>26</v>
      </c>
      <c r="H18" s="76" t="s">
        <v>10</v>
      </c>
      <c r="I18" s="77"/>
      <c r="J18" s="81">
        <v>1920000000</v>
      </c>
      <c r="K18" s="77"/>
      <c r="L18" s="89">
        <v>1001092957.13</v>
      </c>
    </row>
    <row r="19" spans="1:12" ht="15.75" customHeight="1" x14ac:dyDescent="0.25">
      <c r="A19" s="83"/>
      <c r="B19" s="76"/>
      <c r="C19" s="77"/>
      <c r="D19" s="81"/>
      <c r="E19" s="88"/>
      <c r="F19" s="89"/>
      <c r="G19" s="83"/>
      <c r="H19" s="76"/>
      <c r="I19" s="77"/>
      <c r="J19" s="81"/>
      <c r="K19" s="77"/>
      <c r="L19" s="89"/>
    </row>
    <row r="20" spans="1:12" ht="15.75" customHeight="1" x14ac:dyDescent="0.25">
      <c r="A20" s="83">
        <f t="shared" ref="A20" si="2">A18+1</f>
        <v>5</v>
      </c>
      <c r="B20" s="76" t="s">
        <v>112</v>
      </c>
      <c r="C20" s="77"/>
      <c r="D20" s="81">
        <v>153680955</v>
      </c>
      <c r="E20" s="88"/>
      <c r="F20" s="89">
        <v>0</v>
      </c>
      <c r="G20" s="83">
        <f>G18+1</f>
        <v>27</v>
      </c>
      <c r="H20" s="76" t="s">
        <v>120</v>
      </c>
      <c r="I20" s="77"/>
      <c r="J20" s="81">
        <v>1444885373.0799999</v>
      </c>
      <c r="K20" s="77"/>
      <c r="L20" s="89">
        <v>0</v>
      </c>
    </row>
    <row r="21" spans="1:12" ht="15.75" customHeight="1" x14ac:dyDescent="0.25">
      <c r="A21" s="83"/>
      <c r="B21" s="76"/>
      <c r="C21" s="77"/>
      <c r="D21" s="81"/>
      <c r="E21" s="88"/>
      <c r="F21" s="89"/>
      <c r="G21" s="83"/>
      <c r="H21" s="76"/>
      <c r="I21" s="77"/>
      <c r="J21" s="81"/>
      <c r="K21" s="77"/>
      <c r="L21" s="89"/>
    </row>
    <row r="22" spans="1:12" ht="15.75" customHeight="1" x14ac:dyDescent="0.25">
      <c r="A22" s="83">
        <f t="shared" ref="A22" si="3">A20+1</f>
        <v>6</v>
      </c>
      <c r="B22" s="76" t="s">
        <v>116</v>
      </c>
      <c r="C22" s="77"/>
      <c r="D22" s="81">
        <v>2191682494.4400001</v>
      </c>
      <c r="E22" s="88"/>
      <c r="F22" s="89">
        <v>0</v>
      </c>
      <c r="G22" s="83">
        <f>G20+1</f>
        <v>28</v>
      </c>
      <c r="H22" s="76" t="s">
        <v>120</v>
      </c>
      <c r="I22" s="77"/>
      <c r="J22" s="81">
        <v>1928217853.28</v>
      </c>
      <c r="K22" s="77"/>
      <c r="L22" s="89">
        <v>0</v>
      </c>
    </row>
    <row r="23" spans="1:12" ht="15.75" customHeight="1" x14ac:dyDescent="0.25">
      <c r="A23" s="83"/>
      <c r="B23" s="76"/>
      <c r="C23" s="77"/>
      <c r="D23" s="81"/>
      <c r="E23" s="88"/>
      <c r="F23" s="89"/>
      <c r="G23" s="83"/>
      <c r="H23" s="76"/>
      <c r="I23" s="77"/>
      <c r="J23" s="81"/>
      <c r="K23" s="77"/>
      <c r="L23" s="89"/>
    </row>
    <row r="24" spans="1:12" ht="15.75" customHeight="1" x14ac:dyDescent="0.25">
      <c r="A24" s="83">
        <f t="shared" ref="A24" si="4">A22+1</f>
        <v>7</v>
      </c>
      <c r="B24" s="76" t="s">
        <v>112</v>
      </c>
      <c r="C24" s="77"/>
      <c r="D24" s="81">
        <v>249553564</v>
      </c>
      <c r="E24" s="88"/>
      <c r="F24" s="89">
        <v>0</v>
      </c>
      <c r="G24" s="83">
        <f>G22+1</f>
        <v>29</v>
      </c>
      <c r="H24" s="76" t="s">
        <v>10</v>
      </c>
      <c r="I24" s="77"/>
      <c r="J24" s="81">
        <v>1000000000</v>
      </c>
      <c r="K24" s="77"/>
      <c r="L24" s="89">
        <v>822449632.61000001</v>
      </c>
    </row>
    <row r="25" spans="1:12" ht="15.75" customHeight="1" x14ac:dyDescent="0.25">
      <c r="A25" s="83"/>
      <c r="B25" s="76"/>
      <c r="C25" s="77"/>
      <c r="D25" s="81"/>
      <c r="E25" s="88"/>
      <c r="F25" s="89"/>
      <c r="G25" s="83"/>
      <c r="H25" s="76"/>
      <c r="I25" s="77"/>
      <c r="J25" s="81"/>
      <c r="K25" s="77"/>
      <c r="L25" s="89"/>
    </row>
    <row r="26" spans="1:12" ht="15.75" customHeight="1" x14ac:dyDescent="0.25">
      <c r="A26" s="83">
        <f t="shared" ref="A26" si="5">A24+1</f>
        <v>8</v>
      </c>
      <c r="B26" s="76" t="s">
        <v>116</v>
      </c>
      <c r="C26" s="77"/>
      <c r="D26" s="80">
        <v>490326868.06999999</v>
      </c>
      <c r="E26" s="88"/>
      <c r="F26" s="89">
        <v>0</v>
      </c>
      <c r="G26" s="83">
        <f>G24+1</f>
        <v>30</v>
      </c>
      <c r="H26" s="76" t="s">
        <v>69</v>
      </c>
      <c r="I26" s="77"/>
      <c r="J26" s="81">
        <v>1000000000</v>
      </c>
      <c r="K26" s="77"/>
      <c r="L26" s="89">
        <v>995600150</v>
      </c>
    </row>
    <row r="27" spans="1:12" ht="15.75" customHeight="1" x14ac:dyDescent="0.25">
      <c r="A27" s="83"/>
      <c r="B27" s="76"/>
      <c r="C27" s="77"/>
      <c r="D27" s="80"/>
      <c r="E27" s="88"/>
      <c r="F27" s="89"/>
      <c r="G27" s="83"/>
      <c r="H27" s="76"/>
      <c r="I27" s="77"/>
      <c r="J27" s="81"/>
      <c r="K27" s="77"/>
      <c r="L27" s="89"/>
    </row>
    <row r="28" spans="1:12" ht="15" customHeight="1" x14ac:dyDescent="0.25">
      <c r="A28" s="83">
        <f t="shared" ref="A28" si="6">A26+1</f>
        <v>9</v>
      </c>
      <c r="B28" s="87" t="s">
        <v>112</v>
      </c>
      <c r="C28" s="77"/>
      <c r="D28" s="78">
        <v>957755570.35000002</v>
      </c>
      <c r="E28" s="88"/>
      <c r="F28" s="89">
        <v>0</v>
      </c>
      <c r="G28" s="83">
        <f>G26+1</f>
        <v>31</v>
      </c>
      <c r="H28" s="76" t="s">
        <v>69</v>
      </c>
      <c r="I28" s="77"/>
      <c r="J28" s="80">
        <v>300000000</v>
      </c>
      <c r="K28" s="77"/>
      <c r="L28" s="89">
        <v>300000000</v>
      </c>
    </row>
    <row r="29" spans="1:12" ht="15" customHeight="1" x14ac:dyDescent="0.25">
      <c r="A29" s="83"/>
      <c r="B29" s="87"/>
      <c r="C29" s="77"/>
      <c r="D29" s="78"/>
      <c r="E29" s="88"/>
      <c r="F29" s="89"/>
      <c r="G29" s="83"/>
      <c r="H29" s="76"/>
      <c r="I29" s="77"/>
      <c r="J29" s="80"/>
      <c r="K29" s="77"/>
      <c r="L29" s="89"/>
    </row>
    <row r="30" spans="1:12" ht="15.75" customHeight="1" x14ac:dyDescent="0.25">
      <c r="A30" s="83">
        <f t="shared" ref="A30" si="7">A28+1</f>
        <v>10</v>
      </c>
      <c r="B30" s="87" t="s">
        <v>7</v>
      </c>
      <c r="C30" s="77"/>
      <c r="D30" s="81">
        <v>100000000</v>
      </c>
      <c r="E30" s="88"/>
      <c r="F30" s="89">
        <v>13888889.7040742</v>
      </c>
      <c r="G30" s="83">
        <f>G28+1</f>
        <v>32</v>
      </c>
      <c r="H30" s="76" t="s">
        <v>69</v>
      </c>
      <c r="I30" s="77"/>
      <c r="J30" s="78">
        <v>299888355</v>
      </c>
      <c r="K30" s="77"/>
      <c r="L30" s="89">
        <v>299888355</v>
      </c>
    </row>
    <row r="31" spans="1:12" ht="15.75" customHeight="1" x14ac:dyDescent="0.25">
      <c r="A31" s="83"/>
      <c r="B31" s="87"/>
      <c r="C31" s="77"/>
      <c r="D31" s="81"/>
      <c r="E31" s="88"/>
      <c r="F31" s="89"/>
      <c r="G31" s="83"/>
      <c r="H31" s="76"/>
      <c r="I31" s="77"/>
      <c r="J31" s="78"/>
      <c r="K31" s="77"/>
      <c r="L31" s="89"/>
    </row>
    <row r="32" spans="1:12" ht="15" customHeight="1" x14ac:dyDescent="0.25">
      <c r="A32" s="83">
        <f t="shared" ref="A32" si="8">A30+1</f>
        <v>11</v>
      </c>
      <c r="B32" s="87" t="s">
        <v>112</v>
      </c>
      <c r="C32" s="77"/>
      <c r="D32" s="81">
        <v>500000000</v>
      </c>
      <c r="E32" s="88"/>
      <c r="F32" s="89">
        <v>0</v>
      </c>
      <c r="G32" s="83">
        <f>G30+1</f>
        <v>33</v>
      </c>
      <c r="H32" s="76" t="s">
        <v>69</v>
      </c>
      <c r="I32" s="77"/>
      <c r="J32" s="81">
        <v>223786059</v>
      </c>
      <c r="K32" s="77"/>
      <c r="L32" s="89">
        <v>211994864</v>
      </c>
    </row>
    <row r="33" spans="1:13" ht="15" customHeight="1" x14ac:dyDescent="0.25">
      <c r="A33" s="83"/>
      <c r="B33" s="87"/>
      <c r="C33" s="77"/>
      <c r="D33" s="81"/>
      <c r="E33" s="88"/>
      <c r="F33" s="89"/>
      <c r="G33" s="83"/>
      <c r="H33" s="76"/>
      <c r="I33" s="77"/>
      <c r="J33" s="81"/>
      <c r="K33" s="77"/>
      <c r="L33" s="89"/>
    </row>
    <row r="34" spans="1:13" ht="15" customHeight="1" x14ac:dyDescent="0.25">
      <c r="A34" s="83">
        <f t="shared" ref="A34" si="9">A32+1</f>
        <v>12</v>
      </c>
      <c r="B34" s="87" t="s">
        <v>112</v>
      </c>
      <c r="C34" s="77"/>
      <c r="D34" s="81">
        <v>1400000000</v>
      </c>
      <c r="E34" s="88"/>
      <c r="F34" s="89">
        <v>0</v>
      </c>
      <c r="G34" s="83">
        <f>G32+1</f>
        <v>34</v>
      </c>
      <c r="H34" s="76" t="s">
        <v>69</v>
      </c>
      <c r="I34" s="77"/>
      <c r="J34" s="81">
        <v>500379494</v>
      </c>
      <c r="K34" s="77"/>
      <c r="L34" s="89">
        <v>500379494</v>
      </c>
    </row>
    <row r="35" spans="1:13" ht="15" customHeight="1" x14ac:dyDescent="0.25">
      <c r="A35" s="83"/>
      <c r="B35" s="87"/>
      <c r="C35" s="77"/>
      <c r="D35" s="81"/>
      <c r="E35" s="88"/>
      <c r="F35" s="89"/>
      <c r="G35" s="83"/>
      <c r="H35" s="76"/>
      <c r="I35" s="77"/>
      <c r="J35" s="81"/>
      <c r="K35" s="77"/>
      <c r="L35" s="89"/>
    </row>
    <row r="36" spans="1:13" ht="15" customHeight="1" x14ac:dyDescent="0.25">
      <c r="A36" s="83">
        <f t="shared" ref="A36" si="10">A34+1</f>
        <v>13</v>
      </c>
      <c r="B36" s="87" t="s">
        <v>112</v>
      </c>
      <c r="C36" s="77"/>
      <c r="D36" s="81">
        <v>610000000</v>
      </c>
      <c r="E36" s="88"/>
      <c r="F36" s="89">
        <v>0</v>
      </c>
      <c r="G36" s="83">
        <f>G34+1</f>
        <v>35</v>
      </c>
      <c r="H36" s="76" t="s">
        <v>69</v>
      </c>
      <c r="I36" s="77"/>
      <c r="J36" s="81">
        <v>86788886</v>
      </c>
      <c r="K36" s="77"/>
      <c r="L36" s="89">
        <v>86788886</v>
      </c>
    </row>
    <row r="37" spans="1:13" ht="15" customHeight="1" x14ac:dyDescent="0.25">
      <c r="A37" s="83"/>
      <c r="B37" s="87"/>
      <c r="C37" s="77"/>
      <c r="D37" s="81"/>
      <c r="E37" s="88"/>
      <c r="F37" s="89"/>
      <c r="G37" s="83"/>
      <c r="H37" s="76"/>
      <c r="I37" s="77"/>
      <c r="J37" s="81"/>
      <c r="K37" s="77"/>
      <c r="L37" s="89"/>
    </row>
    <row r="38" spans="1:13" ht="15" customHeight="1" x14ac:dyDescent="0.25">
      <c r="A38" s="83">
        <f t="shared" ref="A38" si="11">A36+1</f>
        <v>14</v>
      </c>
      <c r="B38" s="87" t="s">
        <v>118</v>
      </c>
      <c r="C38" s="77"/>
      <c r="D38" s="81">
        <v>535000000</v>
      </c>
      <c r="E38" s="88"/>
      <c r="F38" s="89">
        <v>0</v>
      </c>
      <c r="G38" s="83">
        <f>G36+1</f>
        <v>36</v>
      </c>
      <c r="H38" s="76" t="s">
        <v>69</v>
      </c>
      <c r="I38" s="77"/>
      <c r="J38" s="81">
        <v>56998668</v>
      </c>
      <c r="K38" s="77"/>
      <c r="L38" s="90">
        <v>56000000</v>
      </c>
      <c r="M38" s="23"/>
    </row>
    <row r="39" spans="1:13" ht="15" customHeight="1" x14ac:dyDescent="0.25">
      <c r="A39" s="83"/>
      <c r="B39" s="87"/>
      <c r="C39" s="77"/>
      <c r="D39" s="81"/>
      <c r="E39" s="88"/>
      <c r="F39" s="89"/>
      <c r="G39" s="83"/>
      <c r="H39" s="76"/>
      <c r="I39" s="77"/>
      <c r="J39" s="81"/>
      <c r="K39" s="77"/>
      <c r="L39" s="90"/>
    </row>
    <row r="40" spans="1:13" ht="15" customHeight="1" x14ac:dyDescent="0.25">
      <c r="A40" s="83">
        <f t="shared" ref="A40" si="12">A38+1</f>
        <v>15</v>
      </c>
      <c r="B40" s="87" t="s">
        <v>116</v>
      </c>
      <c r="C40" s="77"/>
      <c r="D40" s="81">
        <v>735000000</v>
      </c>
      <c r="E40" s="88"/>
      <c r="F40" s="89">
        <v>0</v>
      </c>
      <c r="G40" s="83">
        <f t="shared" ref="G40:G48" si="13">G38+1</f>
        <v>37</v>
      </c>
      <c r="H40" s="76" t="s">
        <v>120</v>
      </c>
      <c r="I40" s="77"/>
      <c r="J40" s="81">
        <v>420000000</v>
      </c>
      <c r="K40" s="77"/>
      <c r="L40" s="90">
        <v>0</v>
      </c>
    </row>
    <row r="41" spans="1:13" ht="15" customHeight="1" x14ac:dyDescent="0.25">
      <c r="A41" s="83"/>
      <c r="B41" s="87"/>
      <c r="C41" s="77"/>
      <c r="D41" s="81"/>
      <c r="E41" s="88"/>
      <c r="F41" s="89"/>
      <c r="G41" s="83"/>
      <c r="H41" s="76"/>
      <c r="I41" s="77"/>
      <c r="J41" s="81"/>
      <c r="K41" s="77"/>
      <c r="L41" s="90"/>
    </row>
    <row r="42" spans="1:13" ht="15" customHeight="1" x14ac:dyDescent="0.25">
      <c r="A42" s="83">
        <f t="shared" ref="A42" si="14">A40+1</f>
        <v>16</v>
      </c>
      <c r="B42" s="87" t="s">
        <v>112</v>
      </c>
      <c r="C42" s="77"/>
      <c r="D42" s="81">
        <v>500000000</v>
      </c>
      <c r="E42" s="88"/>
      <c r="F42" s="89">
        <v>0</v>
      </c>
      <c r="G42" s="83">
        <f t="shared" si="13"/>
        <v>38</v>
      </c>
      <c r="H42" s="76" t="s">
        <v>121</v>
      </c>
      <c r="I42" s="76"/>
      <c r="J42" s="81">
        <v>2500000000</v>
      </c>
      <c r="K42" s="76"/>
      <c r="L42" s="90">
        <v>2494452386.6500001</v>
      </c>
    </row>
    <row r="43" spans="1:13" ht="15" customHeight="1" x14ac:dyDescent="0.25">
      <c r="A43" s="83"/>
      <c r="B43" s="87"/>
      <c r="C43" s="77"/>
      <c r="D43" s="81"/>
      <c r="E43" s="88"/>
      <c r="F43" s="89"/>
      <c r="G43" s="83"/>
      <c r="H43" s="76"/>
      <c r="I43" s="76"/>
      <c r="J43" s="81"/>
      <c r="K43" s="76"/>
      <c r="L43" s="90"/>
    </row>
    <row r="44" spans="1:13" ht="15" customHeight="1" x14ac:dyDescent="0.25">
      <c r="A44" s="83">
        <f t="shared" ref="A44:A46" si="15">A42+1</f>
        <v>17</v>
      </c>
      <c r="B44" s="87" t="s">
        <v>118</v>
      </c>
      <c r="C44" s="77"/>
      <c r="D44" s="81">
        <v>1312000000</v>
      </c>
      <c r="E44" s="88"/>
      <c r="F44" s="89">
        <v>0</v>
      </c>
      <c r="G44" s="83">
        <f t="shared" si="13"/>
        <v>39</v>
      </c>
      <c r="H44" s="76" t="s">
        <v>121</v>
      </c>
      <c r="I44" s="76"/>
      <c r="J44" s="81">
        <v>569432472.52999997</v>
      </c>
      <c r="K44" s="76"/>
      <c r="L44" s="90">
        <v>567036942.88</v>
      </c>
    </row>
    <row r="45" spans="1:13" ht="15" customHeight="1" x14ac:dyDescent="0.25">
      <c r="A45" s="83"/>
      <c r="B45" s="87"/>
      <c r="C45" s="77"/>
      <c r="D45" s="81"/>
      <c r="E45" s="88"/>
      <c r="F45" s="89"/>
      <c r="G45" s="83"/>
      <c r="H45" s="76"/>
      <c r="I45" s="76"/>
      <c r="J45" s="81"/>
      <c r="K45" s="76"/>
      <c r="L45" s="90"/>
    </row>
    <row r="46" spans="1:13" ht="15" customHeight="1" x14ac:dyDescent="0.25">
      <c r="A46" s="83">
        <f t="shared" si="15"/>
        <v>18</v>
      </c>
      <c r="B46" s="76" t="s">
        <v>70</v>
      </c>
      <c r="C46" s="76"/>
      <c r="D46" s="81">
        <v>800000000</v>
      </c>
      <c r="E46" s="76"/>
      <c r="F46" s="89">
        <v>0</v>
      </c>
      <c r="G46" s="83">
        <f t="shared" si="13"/>
        <v>40</v>
      </c>
      <c r="H46" s="76" t="s">
        <v>139</v>
      </c>
      <c r="I46" s="76"/>
      <c r="J46" s="81">
        <v>2250000000</v>
      </c>
      <c r="K46" s="76"/>
      <c r="L46" s="90">
        <v>100000</v>
      </c>
    </row>
    <row r="47" spans="1:13" ht="15" customHeight="1" x14ac:dyDescent="0.25">
      <c r="A47" s="83"/>
      <c r="B47" s="76"/>
      <c r="C47" s="76"/>
      <c r="D47" s="81"/>
      <c r="E47" s="76"/>
      <c r="F47" s="89"/>
      <c r="G47" s="83"/>
      <c r="H47" s="76"/>
      <c r="I47" s="76"/>
      <c r="J47" s="81"/>
      <c r="K47" s="76"/>
      <c r="L47" s="90"/>
    </row>
    <row r="48" spans="1:13" ht="15" customHeight="1" x14ac:dyDescent="0.25">
      <c r="A48" s="83">
        <f t="shared" ref="A48:A54" si="16">A46+1</f>
        <v>19</v>
      </c>
      <c r="B48" s="76" t="s">
        <v>113</v>
      </c>
      <c r="C48" s="65"/>
      <c r="D48" s="81">
        <v>5115348231</v>
      </c>
      <c r="E48" s="65"/>
      <c r="F48" s="90">
        <v>5101952482.8400002</v>
      </c>
      <c r="G48" s="83">
        <f t="shared" si="13"/>
        <v>41</v>
      </c>
      <c r="H48" s="76" t="s">
        <v>139</v>
      </c>
      <c r="I48" s="76"/>
      <c r="J48" s="81">
        <v>700000000</v>
      </c>
      <c r="K48" s="76"/>
      <c r="L48" s="90">
        <v>100000</v>
      </c>
    </row>
    <row r="49" spans="1:12" ht="15" customHeight="1" x14ac:dyDescent="0.25">
      <c r="A49" s="83"/>
      <c r="B49" s="76"/>
      <c r="C49" s="65"/>
      <c r="D49" s="81">
        <v>3000000000</v>
      </c>
      <c r="E49" s="65"/>
      <c r="F49" s="90"/>
      <c r="G49" s="83"/>
      <c r="H49" s="76"/>
      <c r="I49" s="76"/>
      <c r="J49" s="81"/>
      <c r="K49" s="76"/>
      <c r="L49" s="90"/>
    </row>
    <row r="50" spans="1:12" ht="15" customHeight="1" x14ac:dyDescent="0.25">
      <c r="A50" s="83">
        <f t="shared" ref="A50:A52" si="17">A48+1</f>
        <v>20</v>
      </c>
      <c r="B50" s="76" t="s">
        <v>114</v>
      </c>
      <c r="C50" s="65"/>
      <c r="D50" s="81">
        <v>3000000000</v>
      </c>
      <c r="E50" s="65"/>
      <c r="F50" s="90">
        <f>247161754.81+2749449501.35</f>
        <v>2996611256.1599998</v>
      </c>
      <c r="G50" s="63"/>
      <c r="H50" s="76"/>
      <c r="I50" s="76"/>
      <c r="J50" s="76"/>
      <c r="K50" s="76"/>
      <c r="L50" s="76"/>
    </row>
    <row r="51" spans="1:12" ht="15" customHeight="1" x14ac:dyDescent="0.25">
      <c r="A51" s="83"/>
      <c r="B51" s="76"/>
      <c r="C51" s="65"/>
      <c r="D51" s="81">
        <v>1000000000</v>
      </c>
      <c r="E51" s="65"/>
      <c r="F51" s="90"/>
      <c r="G51" s="63"/>
      <c r="H51" s="76"/>
      <c r="I51" s="76"/>
      <c r="J51" s="76"/>
      <c r="K51" s="76"/>
      <c r="L51" s="76"/>
    </row>
    <row r="52" spans="1:12" ht="15" customHeight="1" x14ac:dyDescent="0.25">
      <c r="A52" s="83">
        <f t="shared" si="17"/>
        <v>21</v>
      </c>
      <c r="B52" s="87" t="s">
        <v>115</v>
      </c>
      <c r="C52" s="65"/>
      <c r="D52" s="81">
        <v>2000000000</v>
      </c>
      <c r="E52" s="65"/>
      <c r="F52" s="90">
        <v>1998914000</v>
      </c>
      <c r="G52" s="63"/>
      <c r="H52" s="76"/>
      <c r="I52" s="76"/>
      <c r="J52" s="76"/>
      <c r="K52" s="76"/>
      <c r="L52" s="76"/>
    </row>
    <row r="53" spans="1:12" ht="15" customHeight="1" x14ac:dyDescent="0.25">
      <c r="A53" s="83"/>
      <c r="B53" s="87"/>
      <c r="C53" s="65"/>
      <c r="D53" s="81">
        <v>1000000000</v>
      </c>
      <c r="E53" s="65"/>
      <c r="F53" s="90"/>
      <c r="G53" s="63"/>
      <c r="H53" s="76"/>
      <c r="I53" s="76"/>
      <c r="J53" s="76"/>
      <c r="K53" s="76"/>
      <c r="L53" s="76"/>
    </row>
    <row r="54" spans="1:12" ht="15" customHeight="1" x14ac:dyDescent="0.25">
      <c r="A54" s="83">
        <f t="shared" si="16"/>
        <v>22</v>
      </c>
      <c r="B54" s="87" t="s">
        <v>115</v>
      </c>
      <c r="C54" s="65"/>
      <c r="D54" s="81">
        <v>1000000000</v>
      </c>
      <c r="E54" s="65"/>
      <c r="F54" s="90">
        <v>999457000</v>
      </c>
      <c r="G54" s="63"/>
      <c r="H54" s="76"/>
      <c r="I54" s="76"/>
      <c r="J54" s="76"/>
      <c r="K54" s="76"/>
      <c r="L54" s="76"/>
    </row>
    <row r="55" spans="1:12" ht="15" customHeight="1" x14ac:dyDescent="0.25">
      <c r="A55" s="83"/>
      <c r="B55" s="87"/>
      <c r="C55" s="65"/>
      <c r="D55" s="81">
        <v>1000000000</v>
      </c>
      <c r="E55" s="65"/>
      <c r="F55" s="90"/>
      <c r="G55" s="63"/>
      <c r="H55" s="76"/>
      <c r="I55" s="76"/>
      <c r="J55" s="76"/>
      <c r="K55" s="76"/>
      <c r="L55" s="76"/>
    </row>
    <row r="56" spans="1:12" ht="15" customHeight="1" x14ac:dyDescent="0.25">
      <c r="A56" s="56"/>
      <c r="B56" s="93" t="s">
        <v>27</v>
      </c>
      <c r="C56" s="93"/>
      <c r="D56" s="93"/>
      <c r="E56" s="92">
        <f>SUM(F12:F55)</f>
        <v>11110823628.704075</v>
      </c>
      <c r="F56" s="92"/>
      <c r="H56" s="93" t="s">
        <v>28</v>
      </c>
      <c r="I56" s="93"/>
      <c r="J56" s="93"/>
      <c r="K56" s="92">
        <f>SUM(L12:L57)-L26-L28-L30-L32-L34-L36-L38</f>
        <v>5831787441.9100008</v>
      </c>
      <c r="L56" s="92"/>
    </row>
    <row r="57" spans="1:12" ht="15" customHeight="1" x14ac:dyDescent="0.25">
      <c r="A57" s="56"/>
      <c r="B57" s="93"/>
      <c r="C57" s="93"/>
      <c r="D57" s="93"/>
      <c r="E57" s="92"/>
      <c r="F57" s="92"/>
      <c r="H57" s="93"/>
      <c r="I57" s="93"/>
      <c r="J57" s="93"/>
      <c r="K57" s="92"/>
      <c r="L57" s="92"/>
    </row>
    <row r="58" spans="1:12" ht="15" customHeight="1" x14ac:dyDescent="0.25">
      <c r="A58" s="10"/>
      <c r="B58" s="10"/>
      <c r="C58" s="10"/>
      <c r="D58" s="10"/>
      <c r="E58" s="10"/>
      <c r="F58" s="10"/>
      <c r="G58" s="10"/>
    </row>
    <row r="59" spans="1:12" ht="15" customHeight="1" x14ac:dyDescent="0.25">
      <c r="A59" s="55" t="s">
        <v>29</v>
      </c>
      <c r="B59" s="55"/>
      <c r="C59" s="55"/>
      <c r="D59" s="55"/>
      <c r="E59" s="55"/>
      <c r="F59" s="55"/>
      <c r="G59" s="55"/>
      <c r="H59" s="55"/>
      <c r="I59" s="55"/>
      <c r="J59" s="55"/>
      <c r="K59" s="91">
        <f>K56+E56</f>
        <v>16942611070.614075</v>
      </c>
      <c r="L59" s="91"/>
    </row>
    <row r="60" spans="1:12" ht="15" customHeight="1" x14ac:dyDescent="0.25">
      <c r="A60" s="55"/>
      <c r="B60" s="55"/>
      <c r="C60" s="55"/>
      <c r="D60" s="55"/>
      <c r="E60" s="55"/>
      <c r="F60" s="55"/>
      <c r="G60" s="55"/>
      <c r="H60" s="55"/>
      <c r="I60" s="55"/>
      <c r="J60" s="55"/>
      <c r="K60" s="91"/>
      <c r="L60" s="91"/>
    </row>
    <row r="61" spans="1:12" x14ac:dyDescent="0.25">
      <c r="A61" s="36" t="s">
        <v>66</v>
      </c>
    </row>
    <row r="62" spans="1:12" x14ac:dyDescent="0.25">
      <c r="A62" s="36" t="s">
        <v>67</v>
      </c>
    </row>
    <row r="63" spans="1:12" x14ac:dyDescent="0.25">
      <c r="A63" s="36" t="s">
        <v>136</v>
      </c>
    </row>
    <row r="64" spans="1:12" x14ac:dyDescent="0.25">
      <c r="A64" s="36" t="s">
        <v>137</v>
      </c>
    </row>
    <row r="65" spans="1:1" x14ac:dyDescent="0.25">
      <c r="A65" s="36" t="s">
        <v>138</v>
      </c>
    </row>
  </sheetData>
  <mergeCells count="259">
    <mergeCell ref="B56:D57"/>
    <mergeCell ref="H44:H45"/>
    <mergeCell ref="I44:I45"/>
    <mergeCell ref="H46:H47"/>
    <mergeCell ref="I46:I47"/>
    <mergeCell ref="B46:B47"/>
    <mergeCell ref="C46:C47"/>
    <mergeCell ref="D46:D47"/>
    <mergeCell ref="E46:E47"/>
    <mergeCell ref="F46:F47"/>
    <mergeCell ref="B48:B49"/>
    <mergeCell ref="B52:B53"/>
    <mergeCell ref="B54:B55"/>
    <mergeCell ref="B50:B51"/>
    <mergeCell ref="D48:D49"/>
    <mergeCell ref="D50:D51"/>
    <mergeCell ref="D52:D53"/>
    <mergeCell ref="D54:D55"/>
    <mergeCell ref="J32:J33"/>
    <mergeCell ref="K32:K33"/>
    <mergeCell ref="L32:L33"/>
    <mergeCell ref="H32:H33"/>
    <mergeCell ref="I32:I33"/>
    <mergeCell ref="I34:I35"/>
    <mergeCell ref="J34:J35"/>
    <mergeCell ref="K34:K35"/>
    <mergeCell ref="A44:A45"/>
    <mergeCell ref="C42:C43"/>
    <mergeCell ref="D42:D43"/>
    <mergeCell ref="E42:E43"/>
    <mergeCell ref="F42:F43"/>
    <mergeCell ref="J44:J45"/>
    <mergeCell ref="K44:K45"/>
    <mergeCell ref="L44:L45"/>
    <mergeCell ref="J38:J39"/>
    <mergeCell ref="G40:G41"/>
    <mergeCell ref="B42:B43"/>
    <mergeCell ref="H40:H41"/>
    <mergeCell ref="J40:J41"/>
    <mergeCell ref="L40:L41"/>
    <mergeCell ref="A34:A35"/>
    <mergeCell ref="B34:B35"/>
    <mergeCell ref="J24:J25"/>
    <mergeCell ref="K24:K25"/>
    <mergeCell ref="L24:L25"/>
    <mergeCell ref="I26:I27"/>
    <mergeCell ref="J26:J27"/>
    <mergeCell ref="K26:K27"/>
    <mergeCell ref="L26:L27"/>
    <mergeCell ref="H26:H27"/>
    <mergeCell ref="I30:I31"/>
    <mergeCell ref="J30:J31"/>
    <mergeCell ref="K30:K31"/>
    <mergeCell ref="L30:L31"/>
    <mergeCell ref="H30:H31"/>
    <mergeCell ref="H14:H15"/>
    <mergeCell ref="I14:I15"/>
    <mergeCell ref="J14:J15"/>
    <mergeCell ref="A40:A41"/>
    <mergeCell ref="A42:A43"/>
    <mergeCell ref="B38:B39"/>
    <mergeCell ref="B40:B41"/>
    <mergeCell ref="C38:C39"/>
    <mergeCell ref="C40:C41"/>
    <mergeCell ref="D38:D39"/>
    <mergeCell ref="D40:D41"/>
    <mergeCell ref="E38:E39"/>
    <mergeCell ref="E40:E41"/>
    <mergeCell ref="F38:F39"/>
    <mergeCell ref="F40:F41"/>
    <mergeCell ref="G34:G35"/>
    <mergeCell ref="G36:G37"/>
    <mergeCell ref="H36:H37"/>
    <mergeCell ref="H38:H39"/>
    <mergeCell ref="I36:I37"/>
    <mergeCell ref="I38:I39"/>
    <mergeCell ref="A20:A21"/>
    <mergeCell ref="B20:B21"/>
    <mergeCell ref="C20:C21"/>
    <mergeCell ref="D20:D21"/>
    <mergeCell ref="E20:E21"/>
    <mergeCell ref="F18:F19"/>
    <mergeCell ref="G18:G19"/>
    <mergeCell ref="H18:H19"/>
    <mergeCell ref="I18:I19"/>
    <mergeCell ref="I20:I21"/>
    <mergeCell ref="A18:A19"/>
    <mergeCell ref="B18:B19"/>
    <mergeCell ref="C18:C19"/>
    <mergeCell ref="D18:D19"/>
    <mergeCell ref="E18:E19"/>
    <mergeCell ref="G8:G11"/>
    <mergeCell ref="A12:A13"/>
    <mergeCell ref="B12:B13"/>
    <mergeCell ref="C12:C13"/>
    <mergeCell ref="D12:D13"/>
    <mergeCell ref="E12:E13"/>
    <mergeCell ref="F12:F13"/>
    <mergeCell ref="D16:D17"/>
    <mergeCell ref="E16:E17"/>
    <mergeCell ref="G14:G15"/>
    <mergeCell ref="K16:K17"/>
    <mergeCell ref="L16:L17"/>
    <mergeCell ref="J16:J17"/>
    <mergeCell ref="L12:L13"/>
    <mergeCell ref="A14:A15"/>
    <mergeCell ref="B14:B15"/>
    <mergeCell ref="C14:C15"/>
    <mergeCell ref="D14:D15"/>
    <mergeCell ref="E14:E15"/>
    <mergeCell ref="F14:F15"/>
    <mergeCell ref="G12:G13"/>
    <mergeCell ref="H12:H13"/>
    <mergeCell ref="I12:I13"/>
    <mergeCell ref="J12:J13"/>
    <mergeCell ref="K12:K13"/>
    <mergeCell ref="L14:L15"/>
    <mergeCell ref="K14:K15"/>
    <mergeCell ref="F16:F17"/>
    <mergeCell ref="G16:G17"/>
    <mergeCell ref="H16:H17"/>
    <mergeCell ref="I16:I17"/>
    <mergeCell ref="A16:A17"/>
    <mergeCell ref="B16:B17"/>
    <mergeCell ref="C16:C17"/>
    <mergeCell ref="J20:J21"/>
    <mergeCell ref="K20:K21"/>
    <mergeCell ref="L20:L21"/>
    <mergeCell ref="F20:F21"/>
    <mergeCell ref="G20:G21"/>
    <mergeCell ref="H20:H21"/>
    <mergeCell ref="J18:J19"/>
    <mergeCell ref="K18:K19"/>
    <mergeCell ref="L18:L19"/>
    <mergeCell ref="C24:C25"/>
    <mergeCell ref="D24:D25"/>
    <mergeCell ref="E24:E25"/>
    <mergeCell ref="F22:F23"/>
    <mergeCell ref="G22:G23"/>
    <mergeCell ref="H22:H23"/>
    <mergeCell ref="I22:I23"/>
    <mergeCell ref="A22:A23"/>
    <mergeCell ref="B22:B23"/>
    <mergeCell ref="C22:C23"/>
    <mergeCell ref="D22:D23"/>
    <mergeCell ref="E22:E23"/>
    <mergeCell ref="F24:F25"/>
    <mergeCell ref="G24:G25"/>
    <mergeCell ref="H24:H25"/>
    <mergeCell ref="I24:I25"/>
    <mergeCell ref="J22:J23"/>
    <mergeCell ref="K22:K23"/>
    <mergeCell ref="L22:L23"/>
    <mergeCell ref="A28:A29"/>
    <mergeCell ref="B28:B29"/>
    <mergeCell ref="C28:C29"/>
    <mergeCell ref="D28:D29"/>
    <mergeCell ref="E28:E29"/>
    <mergeCell ref="F26:F27"/>
    <mergeCell ref="G26:G27"/>
    <mergeCell ref="H28:H29"/>
    <mergeCell ref="I28:I29"/>
    <mergeCell ref="A26:A27"/>
    <mergeCell ref="B26:B27"/>
    <mergeCell ref="C26:C27"/>
    <mergeCell ref="D26:D27"/>
    <mergeCell ref="E26:E27"/>
    <mergeCell ref="F28:F29"/>
    <mergeCell ref="G28:G29"/>
    <mergeCell ref="J28:J29"/>
    <mergeCell ref="K28:K29"/>
    <mergeCell ref="L28:L29"/>
    <mergeCell ref="A24:A25"/>
    <mergeCell ref="B24:B25"/>
    <mergeCell ref="F30:F31"/>
    <mergeCell ref="G30:G31"/>
    <mergeCell ref="A30:A31"/>
    <mergeCell ref="B30:B31"/>
    <mergeCell ref="C30:C31"/>
    <mergeCell ref="D30:D31"/>
    <mergeCell ref="E30:E31"/>
    <mergeCell ref="F32:F33"/>
    <mergeCell ref="G32:G33"/>
    <mergeCell ref="A32:A33"/>
    <mergeCell ref="B32:B33"/>
    <mergeCell ref="C32:C33"/>
    <mergeCell ref="D32:D33"/>
    <mergeCell ref="E32:E33"/>
    <mergeCell ref="C34:C35"/>
    <mergeCell ref="D34:D35"/>
    <mergeCell ref="E34:E35"/>
    <mergeCell ref="F34:F35"/>
    <mergeCell ref="L34:L35"/>
    <mergeCell ref="H34:H35"/>
    <mergeCell ref="I40:I41"/>
    <mergeCell ref="K40:K41"/>
    <mergeCell ref="K59:L60"/>
    <mergeCell ref="E56:F57"/>
    <mergeCell ref="H56:J57"/>
    <mergeCell ref="F36:F37"/>
    <mergeCell ref="J46:J47"/>
    <mergeCell ref="K46:K47"/>
    <mergeCell ref="L46:L47"/>
    <mergeCell ref="K56:L57"/>
    <mergeCell ref="F48:F49"/>
    <mergeCell ref="F50:F51"/>
    <mergeCell ref="F52:F53"/>
    <mergeCell ref="F54:F55"/>
    <mergeCell ref="H48:H49"/>
    <mergeCell ref="J48:J49"/>
    <mergeCell ref="L48:L49"/>
    <mergeCell ref="C44:C45"/>
    <mergeCell ref="L38:L39"/>
    <mergeCell ref="A36:A37"/>
    <mergeCell ref="B36:B37"/>
    <mergeCell ref="C36:C37"/>
    <mergeCell ref="D36:D37"/>
    <mergeCell ref="E36:E37"/>
    <mergeCell ref="H42:H43"/>
    <mergeCell ref="I42:I43"/>
    <mergeCell ref="J42:J43"/>
    <mergeCell ref="L42:L43"/>
    <mergeCell ref="K42:K43"/>
    <mergeCell ref="G42:G43"/>
    <mergeCell ref="G38:G39"/>
    <mergeCell ref="K36:K37"/>
    <mergeCell ref="L36:L37"/>
    <mergeCell ref="J36:J37"/>
    <mergeCell ref="A48:A49"/>
    <mergeCell ref="A50:A51"/>
    <mergeCell ref="A52:A53"/>
    <mergeCell ref="A54:A55"/>
    <mergeCell ref="G44:G45"/>
    <mergeCell ref="G46:G47"/>
    <mergeCell ref="G48:G49"/>
    <mergeCell ref="A38:A39"/>
    <mergeCell ref="K38:K39"/>
    <mergeCell ref="A46:A47"/>
    <mergeCell ref="B44:B45"/>
    <mergeCell ref="D44:D45"/>
    <mergeCell ref="E44:E45"/>
    <mergeCell ref="F44:F45"/>
    <mergeCell ref="H50:H51"/>
    <mergeCell ref="I48:I49"/>
    <mergeCell ref="I50:I51"/>
    <mergeCell ref="J50:J51"/>
    <mergeCell ref="K48:K49"/>
    <mergeCell ref="L50:L51"/>
    <mergeCell ref="K50:K51"/>
    <mergeCell ref="H52:H53"/>
    <mergeCell ref="I52:I53"/>
    <mergeCell ref="J52:J53"/>
    <mergeCell ref="K52:K53"/>
    <mergeCell ref="L52:L53"/>
    <mergeCell ref="H54:H55"/>
    <mergeCell ref="I54:I55"/>
    <mergeCell ref="J54:J55"/>
    <mergeCell ref="K54:K55"/>
    <mergeCell ref="L54:L5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S66"/>
  <sheetViews>
    <sheetView zoomScaleNormal="100" workbookViewId="0">
      <selection activeCell="A8" sqref="A8"/>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24" customWidth="1"/>
    <col min="7" max="7" width="20.5703125" customWidth="1"/>
    <col min="8" max="8" width="29" customWidth="1"/>
    <col min="9" max="9" width="19.42578125" customWidth="1"/>
    <col min="10" max="10" width="3.140625" customWidth="1"/>
    <col min="11" max="11" width="22.140625" customWidth="1"/>
    <col min="12" max="12" width="16.85546875" customWidth="1"/>
    <col min="13" max="13" width="20.42578125" customWidth="1"/>
    <col min="14" max="14" width="27" customWidth="1"/>
    <col min="15" max="15" width="27.7109375" customWidth="1"/>
    <col min="16" max="16" width="19.5703125" customWidth="1"/>
    <col min="17" max="17" width="17.85546875" bestFit="1" customWidth="1"/>
    <col min="18" max="18" width="15.140625" bestFit="1" customWidth="1"/>
  </cols>
  <sheetData>
    <row r="8" spans="1:19" ht="60" x14ac:dyDescent="0.25">
      <c r="A8" s="1"/>
      <c r="B8" s="2" t="s">
        <v>0</v>
      </c>
      <c r="C8" s="2"/>
      <c r="D8" s="2" t="s">
        <v>83</v>
      </c>
      <c r="E8" s="2"/>
      <c r="F8" s="2" t="s">
        <v>104</v>
      </c>
      <c r="G8" s="2" t="s">
        <v>90</v>
      </c>
      <c r="H8" s="2" t="s">
        <v>105</v>
      </c>
      <c r="I8" s="2" t="s">
        <v>248</v>
      </c>
      <c r="J8" s="84"/>
      <c r="K8" s="2" t="s">
        <v>0</v>
      </c>
      <c r="L8" s="2" t="s">
        <v>83</v>
      </c>
      <c r="M8" s="2" t="s">
        <v>104</v>
      </c>
      <c r="N8" s="2" t="s">
        <v>90</v>
      </c>
      <c r="O8" s="2" t="s">
        <v>105</v>
      </c>
      <c r="P8" s="2" t="s">
        <v>248</v>
      </c>
      <c r="Q8" s="13"/>
      <c r="R8" s="13"/>
      <c r="S8" s="13"/>
    </row>
    <row r="9" spans="1:19" x14ac:dyDescent="0.25">
      <c r="A9" s="1"/>
      <c r="B9" s="3"/>
      <c r="C9" s="3"/>
      <c r="D9" s="3"/>
      <c r="E9" s="3"/>
      <c r="F9" s="3"/>
      <c r="G9" s="3"/>
      <c r="H9" s="3"/>
      <c r="I9" s="3"/>
      <c r="J9" s="84"/>
      <c r="K9" s="3"/>
      <c r="L9" s="3"/>
      <c r="M9" s="3"/>
      <c r="N9" s="3"/>
      <c r="O9" s="3"/>
      <c r="P9" s="3"/>
      <c r="Q9" s="14"/>
      <c r="R9" s="14"/>
      <c r="S9" s="14"/>
    </row>
    <row r="10" spans="1:19" ht="18" x14ac:dyDescent="0.25">
      <c r="A10" s="6"/>
      <c r="B10" s="6"/>
      <c r="C10" s="6"/>
      <c r="D10" s="11"/>
      <c r="E10" s="6"/>
      <c r="F10" s="12"/>
      <c r="G10" s="12" t="s">
        <v>3</v>
      </c>
      <c r="H10" s="6"/>
      <c r="I10" s="6"/>
      <c r="J10" s="84"/>
      <c r="K10" s="6"/>
      <c r="L10" s="11"/>
      <c r="M10" s="12"/>
      <c r="N10" s="11" t="s">
        <v>4</v>
      </c>
      <c r="O10" s="6"/>
      <c r="P10" s="6"/>
      <c r="Q10" s="15"/>
      <c r="R10" s="15"/>
      <c r="S10" s="16"/>
    </row>
    <row r="11" spans="1:19" x14ac:dyDescent="0.25">
      <c r="A11" s="6"/>
      <c r="B11" s="9"/>
      <c r="C11" s="9"/>
      <c r="D11" s="9"/>
      <c r="E11" s="9"/>
      <c r="F11" s="9"/>
      <c r="G11" s="9"/>
      <c r="H11" s="21"/>
      <c r="I11" s="9"/>
      <c r="J11" s="85"/>
      <c r="K11" s="9"/>
      <c r="L11" s="9"/>
      <c r="M11" s="9"/>
      <c r="N11" s="9"/>
      <c r="O11" s="21"/>
      <c r="P11" s="9"/>
      <c r="Q11" s="15"/>
      <c r="R11" s="15"/>
      <c r="S11" s="15"/>
    </row>
    <row r="12" spans="1:19" ht="15.75" customHeight="1" x14ac:dyDescent="0.25">
      <c r="A12" s="83">
        <v>1</v>
      </c>
      <c r="B12" s="95" t="s">
        <v>122</v>
      </c>
      <c r="C12" s="86"/>
      <c r="D12" s="97">
        <v>665000000</v>
      </c>
      <c r="E12" s="86"/>
      <c r="F12" s="106">
        <v>398067501.14999998</v>
      </c>
      <c r="G12" s="110">
        <v>0</v>
      </c>
      <c r="H12" s="97">
        <v>5647120.8899999997</v>
      </c>
      <c r="I12" s="106">
        <v>0</v>
      </c>
      <c r="J12" s="83">
        <v>23</v>
      </c>
      <c r="K12" s="95" t="s">
        <v>120</v>
      </c>
      <c r="L12" s="97">
        <v>389179937</v>
      </c>
      <c r="M12" s="106">
        <v>242300492.68000001</v>
      </c>
      <c r="N12" s="105">
        <v>0</v>
      </c>
      <c r="O12" s="103">
        <v>4880240.6300000008</v>
      </c>
      <c r="P12" s="99">
        <f>'FORMATO 2 '!L12</f>
        <v>0</v>
      </c>
      <c r="Q12" s="27"/>
    </row>
    <row r="13" spans="1:19" ht="15.75" customHeight="1" x14ac:dyDescent="0.25">
      <c r="A13" s="83"/>
      <c r="B13" s="96"/>
      <c r="C13" s="77"/>
      <c r="D13" s="81"/>
      <c r="E13" s="77"/>
      <c r="F13" s="104"/>
      <c r="G13" s="111"/>
      <c r="H13" s="112"/>
      <c r="I13" s="104"/>
      <c r="J13" s="83"/>
      <c r="K13" s="96"/>
      <c r="L13" s="81"/>
      <c r="M13" s="104"/>
      <c r="N13" s="100"/>
      <c r="O13" s="102"/>
      <c r="P13" s="99"/>
      <c r="Q13" s="27"/>
      <c r="R13" s="27"/>
    </row>
    <row r="14" spans="1:19" ht="15.75" customHeight="1" x14ac:dyDescent="0.25">
      <c r="A14" s="83">
        <f>A12+1</f>
        <v>2</v>
      </c>
      <c r="B14" s="76" t="s">
        <v>112</v>
      </c>
      <c r="C14" s="77"/>
      <c r="D14" s="81">
        <v>632300000</v>
      </c>
      <c r="E14" s="77"/>
      <c r="F14" s="104">
        <v>424883322.68000001</v>
      </c>
      <c r="G14" s="110">
        <v>0</v>
      </c>
      <c r="H14" s="81">
        <v>4336855.7300000004</v>
      </c>
      <c r="I14" s="101">
        <v>0</v>
      </c>
      <c r="J14" s="83">
        <f>J12+1</f>
        <v>24</v>
      </c>
      <c r="K14" s="76" t="s">
        <v>10</v>
      </c>
      <c r="L14" s="81">
        <v>500000000</v>
      </c>
      <c r="M14" s="104">
        <v>190859925.74000001</v>
      </c>
      <c r="N14" s="100">
        <v>0</v>
      </c>
      <c r="O14" s="102">
        <v>6224066.4000000004</v>
      </c>
      <c r="P14" s="99">
        <f>'FORMATO 2 '!L14</f>
        <v>184635859.34</v>
      </c>
      <c r="Q14" s="24"/>
      <c r="R14" s="25"/>
    </row>
    <row r="15" spans="1:19" ht="15.75" customHeight="1" x14ac:dyDescent="0.25">
      <c r="A15" s="83"/>
      <c r="B15" s="76"/>
      <c r="C15" s="77"/>
      <c r="D15" s="81"/>
      <c r="E15" s="77"/>
      <c r="F15" s="104"/>
      <c r="G15" s="111"/>
      <c r="H15" s="81"/>
      <c r="I15" s="101"/>
      <c r="J15" s="83"/>
      <c r="K15" s="76"/>
      <c r="L15" s="81"/>
      <c r="M15" s="104"/>
      <c r="N15" s="100"/>
      <c r="O15" s="102"/>
      <c r="P15" s="99"/>
      <c r="Q15" s="25"/>
      <c r="R15" s="26"/>
    </row>
    <row r="16" spans="1:19" ht="15.75" customHeight="1" x14ac:dyDescent="0.25">
      <c r="A16" s="83">
        <f t="shared" ref="A16" si="0">A14+1</f>
        <v>3</v>
      </c>
      <c r="B16" s="76" t="s">
        <v>119</v>
      </c>
      <c r="C16" s="77"/>
      <c r="D16" s="81">
        <v>409057943.31999999</v>
      </c>
      <c r="E16" s="77"/>
      <c r="F16" s="101">
        <v>250805789.84</v>
      </c>
      <c r="G16" s="110">
        <v>0</v>
      </c>
      <c r="H16" s="81">
        <v>3509753.27</v>
      </c>
      <c r="I16" s="101">
        <v>0</v>
      </c>
      <c r="J16" s="83">
        <f t="shared" ref="J16" si="1">J14+1</f>
        <v>25</v>
      </c>
      <c r="K16" s="76" t="s">
        <v>10</v>
      </c>
      <c r="L16" s="81">
        <v>1750000000</v>
      </c>
      <c r="M16" s="104">
        <v>787316985.48000002</v>
      </c>
      <c r="N16" s="100">
        <v>0</v>
      </c>
      <c r="O16" s="102">
        <v>25397322.18</v>
      </c>
      <c r="P16" s="99">
        <f>'FORMATO 2 '!L16</f>
        <v>761919663.29999995</v>
      </c>
      <c r="Q16" s="25"/>
      <c r="R16" s="26"/>
    </row>
    <row r="17" spans="1:18" ht="15.75" customHeight="1" x14ac:dyDescent="0.25">
      <c r="A17" s="83"/>
      <c r="B17" s="76"/>
      <c r="C17" s="77"/>
      <c r="D17" s="81"/>
      <c r="E17" s="77"/>
      <c r="F17" s="101"/>
      <c r="G17" s="111"/>
      <c r="H17" s="81"/>
      <c r="I17" s="101"/>
      <c r="J17" s="83"/>
      <c r="K17" s="76"/>
      <c r="L17" s="81"/>
      <c r="M17" s="104"/>
      <c r="N17" s="100"/>
      <c r="O17" s="102"/>
      <c r="P17" s="99"/>
      <c r="Q17" s="25"/>
      <c r="R17" s="26"/>
    </row>
    <row r="18" spans="1:18" ht="15.75" customHeight="1" x14ac:dyDescent="0.25">
      <c r="A18" s="83">
        <f t="shared" ref="A18" si="2">A16+1</f>
        <v>4</v>
      </c>
      <c r="B18" s="76" t="s">
        <v>112</v>
      </c>
      <c r="C18" s="77"/>
      <c r="D18" s="81">
        <v>374700000</v>
      </c>
      <c r="E18" s="77"/>
      <c r="F18" s="104">
        <v>240869851.63</v>
      </c>
      <c r="G18" s="110">
        <v>0</v>
      </c>
      <c r="H18" s="81">
        <v>2458599.2400000002</v>
      </c>
      <c r="I18" s="101">
        <v>0</v>
      </c>
      <c r="J18" s="83">
        <f t="shared" ref="J18" si="3">J16+1</f>
        <v>26</v>
      </c>
      <c r="K18" s="76" t="s">
        <v>10</v>
      </c>
      <c r="L18" s="81">
        <v>1920000000</v>
      </c>
      <c r="M18" s="104">
        <v>1034538958.6400001</v>
      </c>
      <c r="N18" s="100">
        <v>0</v>
      </c>
      <c r="O18" s="102">
        <v>33446001.509999998</v>
      </c>
      <c r="P18" s="99">
        <f>'FORMATO 2 '!L18</f>
        <v>1001092957.13</v>
      </c>
      <c r="Q18" s="25"/>
    </row>
    <row r="19" spans="1:18" ht="15.75" customHeight="1" x14ac:dyDescent="0.25">
      <c r="A19" s="83"/>
      <c r="B19" s="76"/>
      <c r="C19" s="77"/>
      <c r="D19" s="81"/>
      <c r="E19" s="77"/>
      <c r="F19" s="104"/>
      <c r="G19" s="111"/>
      <c r="H19" s="81"/>
      <c r="I19" s="101"/>
      <c r="J19" s="83"/>
      <c r="K19" s="76"/>
      <c r="L19" s="81"/>
      <c r="M19" s="104"/>
      <c r="N19" s="100"/>
      <c r="O19" s="102"/>
      <c r="P19" s="99"/>
      <c r="Q19" s="25"/>
      <c r="R19" s="26"/>
    </row>
    <row r="20" spans="1:18" ht="15.75" customHeight="1" x14ac:dyDescent="0.25">
      <c r="A20" s="83">
        <f t="shared" ref="A20" si="4">A18+1</f>
        <v>5</v>
      </c>
      <c r="B20" s="76" t="s">
        <v>112</v>
      </c>
      <c r="C20" s="77"/>
      <c r="D20" s="81">
        <v>153680955</v>
      </c>
      <c r="E20" s="77"/>
      <c r="F20" s="104">
        <v>137104635.25999999</v>
      </c>
      <c r="G20" s="110">
        <v>0</v>
      </c>
      <c r="H20" s="81">
        <v>301442.87</v>
      </c>
      <c r="I20" s="101">
        <v>0</v>
      </c>
      <c r="J20" s="83">
        <f t="shared" ref="J20" si="5">J18+1</f>
        <v>27</v>
      </c>
      <c r="K20" s="76" t="s">
        <v>120</v>
      </c>
      <c r="L20" s="81">
        <v>1444885373.0799999</v>
      </c>
      <c r="M20" s="104">
        <v>1340516291.9100001</v>
      </c>
      <c r="N20" s="100">
        <v>0</v>
      </c>
      <c r="O20" s="102">
        <v>5868401.5700000003</v>
      </c>
      <c r="P20" s="99">
        <f>'FORMATO 2 '!L20</f>
        <v>0</v>
      </c>
    </row>
    <row r="21" spans="1:18" ht="15.75" customHeight="1" x14ac:dyDescent="0.25">
      <c r="A21" s="83"/>
      <c r="B21" s="76"/>
      <c r="C21" s="77"/>
      <c r="D21" s="81"/>
      <c r="E21" s="77"/>
      <c r="F21" s="104"/>
      <c r="G21" s="111"/>
      <c r="H21" s="81"/>
      <c r="I21" s="101"/>
      <c r="J21" s="83"/>
      <c r="K21" s="76"/>
      <c r="L21" s="81"/>
      <c r="M21" s="104"/>
      <c r="N21" s="100"/>
      <c r="O21" s="102"/>
      <c r="P21" s="99"/>
      <c r="Q21" s="25"/>
      <c r="R21" s="26"/>
    </row>
    <row r="22" spans="1:18" ht="15.75" customHeight="1" x14ac:dyDescent="0.25">
      <c r="A22" s="83">
        <f t="shared" ref="A22" si="6">A20+1</f>
        <v>6</v>
      </c>
      <c r="B22" s="76" t="s">
        <v>116</v>
      </c>
      <c r="C22" s="77"/>
      <c r="D22" s="81">
        <v>2191682494.4400001</v>
      </c>
      <c r="E22" s="77"/>
      <c r="F22" s="104">
        <v>2069853569.23</v>
      </c>
      <c r="G22" s="110">
        <v>0</v>
      </c>
      <c r="H22" s="81">
        <v>3053497.95</v>
      </c>
      <c r="I22" s="101">
        <v>0</v>
      </c>
      <c r="J22" s="83">
        <f t="shared" ref="J22" si="7">J20+1</f>
        <v>28</v>
      </c>
      <c r="K22" s="76" t="s">
        <v>120</v>
      </c>
      <c r="L22" s="81">
        <v>1928217853.28</v>
      </c>
      <c r="M22" s="104">
        <v>1844460894.0699999</v>
      </c>
      <c r="N22" s="100">
        <v>0</v>
      </c>
      <c r="O22" s="102">
        <v>6220425.9699999997</v>
      </c>
      <c r="P22" s="99">
        <f>'FORMATO 2 '!L22</f>
        <v>0</v>
      </c>
    </row>
    <row r="23" spans="1:18" ht="15.75" customHeight="1" x14ac:dyDescent="0.25">
      <c r="A23" s="83"/>
      <c r="B23" s="76"/>
      <c r="C23" s="77"/>
      <c r="D23" s="81"/>
      <c r="E23" s="77"/>
      <c r="F23" s="104"/>
      <c r="G23" s="111"/>
      <c r="H23" s="81"/>
      <c r="I23" s="101"/>
      <c r="J23" s="83"/>
      <c r="K23" s="76"/>
      <c r="L23" s="81"/>
      <c r="M23" s="104"/>
      <c r="N23" s="100"/>
      <c r="O23" s="102"/>
      <c r="P23" s="99"/>
    </row>
    <row r="24" spans="1:18" ht="15.75" customHeight="1" x14ac:dyDescent="0.25">
      <c r="A24" s="83">
        <f t="shared" ref="A24" si="8">A22+1</f>
        <v>7</v>
      </c>
      <c r="B24" s="76" t="s">
        <v>112</v>
      </c>
      <c r="C24" s="77"/>
      <c r="D24" s="81">
        <v>249553564</v>
      </c>
      <c r="E24" s="77"/>
      <c r="F24" s="104">
        <v>210501071.63</v>
      </c>
      <c r="G24" s="110">
        <v>0</v>
      </c>
      <c r="H24" s="81">
        <v>462814.79</v>
      </c>
      <c r="I24" s="101">
        <v>0</v>
      </c>
      <c r="J24" s="83">
        <f t="shared" ref="J24" si="9">J22+1</f>
        <v>29</v>
      </c>
      <c r="K24" s="76" t="s">
        <v>10</v>
      </c>
      <c r="L24" s="81">
        <v>1000000000</v>
      </c>
      <c r="M24" s="104">
        <v>834910990.66999996</v>
      </c>
      <c r="N24" s="101">
        <v>0</v>
      </c>
      <c r="O24" s="99">
        <v>12461358.060000001</v>
      </c>
      <c r="P24" s="99">
        <f>'FORMATO 2 '!L24</f>
        <v>822449632.61000001</v>
      </c>
    </row>
    <row r="25" spans="1:18" ht="15.75" customHeight="1" x14ac:dyDescent="0.25">
      <c r="A25" s="83"/>
      <c r="B25" s="76"/>
      <c r="C25" s="77"/>
      <c r="D25" s="81"/>
      <c r="E25" s="77"/>
      <c r="F25" s="104"/>
      <c r="G25" s="111"/>
      <c r="H25" s="81"/>
      <c r="I25" s="101"/>
      <c r="J25" s="83"/>
      <c r="K25" s="76"/>
      <c r="L25" s="81"/>
      <c r="M25" s="104"/>
      <c r="N25" s="101"/>
      <c r="O25" s="99"/>
      <c r="P25" s="99"/>
    </row>
    <row r="26" spans="1:18" ht="15.75" customHeight="1" x14ac:dyDescent="0.25">
      <c r="A26" s="83">
        <f t="shared" ref="A26" si="10">A24+1</f>
        <v>8</v>
      </c>
      <c r="B26" s="76" t="s">
        <v>116</v>
      </c>
      <c r="C26" s="77"/>
      <c r="D26" s="80">
        <v>490326868.06999999</v>
      </c>
      <c r="E26" s="77"/>
      <c r="F26" s="104">
        <v>463199436.98000002</v>
      </c>
      <c r="G26" s="110">
        <v>0</v>
      </c>
      <c r="H26" s="81">
        <v>683322.99</v>
      </c>
      <c r="I26" s="101">
        <v>0</v>
      </c>
      <c r="J26" s="83">
        <f t="shared" ref="J26" si="11">J24+1</f>
        <v>30</v>
      </c>
      <c r="K26" s="76" t="s">
        <v>69</v>
      </c>
      <c r="L26" s="81">
        <v>1000000000</v>
      </c>
      <c r="M26" s="101">
        <v>995600150</v>
      </c>
      <c r="N26" s="101">
        <v>0</v>
      </c>
      <c r="O26" s="100">
        <f>'FORMATO 6 '!$H$71</f>
        <v>0</v>
      </c>
      <c r="P26" s="99">
        <f>'FORMATO 2 '!L26</f>
        <v>995600150</v>
      </c>
    </row>
    <row r="27" spans="1:18" ht="15.75" customHeight="1" x14ac:dyDescent="0.25">
      <c r="A27" s="83"/>
      <c r="B27" s="76"/>
      <c r="C27" s="77"/>
      <c r="D27" s="80"/>
      <c r="E27" s="77"/>
      <c r="F27" s="104"/>
      <c r="G27" s="111"/>
      <c r="H27" s="81"/>
      <c r="I27" s="101"/>
      <c r="J27" s="83"/>
      <c r="K27" s="76"/>
      <c r="L27" s="81"/>
      <c r="M27" s="101"/>
      <c r="N27" s="101"/>
      <c r="O27" s="100"/>
      <c r="P27" s="99"/>
    </row>
    <row r="28" spans="1:18" ht="15" customHeight="1" x14ac:dyDescent="0.25">
      <c r="A28" s="83">
        <f t="shared" ref="A28" si="12">A26+1</f>
        <v>9</v>
      </c>
      <c r="B28" s="87" t="s">
        <v>112</v>
      </c>
      <c r="C28" s="77"/>
      <c r="D28" s="78">
        <v>957755570.35000002</v>
      </c>
      <c r="E28" s="77"/>
      <c r="F28" s="104">
        <v>855717211.64999998</v>
      </c>
      <c r="G28" s="110">
        <v>0</v>
      </c>
      <c r="H28" s="81">
        <v>1881408.92</v>
      </c>
      <c r="I28" s="101">
        <v>0</v>
      </c>
      <c r="J28" s="83">
        <f t="shared" ref="J28" si="13">J26+1</f>
        <v>31</v>
      </c>
      <c r="K28" s="76" t="s">
        <v>69</v>
      </c>
      <c r="L28" s="80">
        <v>300000000</v>
      </c>
      <c r="M28" s="101">
        <v>300000000</v>
      </c>
      <c r="N28" s="101">
        <v>0</v>
      </c>
      <c r="O28" s="100">
        <f>'FORMATO 6 '!$H$73</f>
        <v>0</v>
      </c>
      <c r="P28" s="99">
        <f>'FORMATO 2 '!L28</f>
        <v>300000000</v>
      </c>
    </row>
    <row r="29" spans="1:18" ht="15" customHeight="1" x14ac:dyDescent="0.25">
      <c r="A29" s="83"/>
      <c r="B29" s="87"/>
      <c r="C29" s="77"/>
      <c r="D29" s="78"/>
      <c r="E29" s="77"/>
      <c r="F29" s="104"/>
      <c r="G29" s="111"/>
      <c r="H29" s="81"/>
      <c r="I29" s="101"/>
      <c r="J29" s="83"/>
      <c r="K29" s="76"/>
      <c r="L29" s="80"/>
      <c r="M29" s="101"/>
      <c r="N29" s="101"/>
      <c r="O29" s="100"/>
      <c r="P29" s="99"/>
    </row>
    <row r="30" spans="1:18" ht="15.75" customHeight="1" x14ac:dyDescent="0.25">
      <c r="A30" s="83">
        <f t="shared" ref="A30" si="14">A28+1</f>
        <v>10</v>
      </c>
      <c r="B30" s="87" t="s">
        <v>7</v>
      </c>
      <c r="C30" s="77"/>
      <c r="D30" s="81">
        <v>100000000</v>
      </c>
      <c r="E30" s="77"/>
      <c r="F30" s="104">
        <v>16666667.4640742</v>
      </c>
      <c r="G30" s="110">
        <v>0</v>
      </c>
      <c r="H30" s="81">
        <v>2777777.7600000002</v>
      </c>
      <c r="I30" s="101">
        <f>'FORMATO 2 '!F30:F31</f>
        <v>13888889.7040742</v>
      </c>
      <c r="J30" s="83">
        <f t="shared" ref="J30" si="15">J28+1</f>
        <v>32</v>
      </c>
      <c r="K30" s="76" t="s">
        <v>69</v>
      </c>
      <c r="L30" s="78">
        <v>299888355</v>
      </c>
      <c r="M30" s="101">
        <v>299888355</v>
      </c>
      <c r="N30" s="101">
        <v>0</v>
      </c>
      <c r="O30" s="100">
        <f>'FORMATO 6 '!$H$75</f>
        <v>0</v>
      </c>
      <c r="P30" s="99">
        <f>'FORMATO 2 '!L30</f>
        <v>299888355</v>
      </c>
    </row>
    <row r="31" spans="1:18" ht="15.75" customHeight="1" x14ac:dyDescent="0.25">
      <c r="A31" s="83"/>
      <c r="B31" s="87"/>
      <c r="C31" s="77"/>
      <c r="D31" s="81"/>
      <c r="E31" s="77"/>
      <c r="F31" s="104"/>
      <c r="G31" s="111"/>
      <c r="H31" s="81"/>
      <c r="I31" s="101"/>
      <c r="J31" s="83"/>
      <c r="K31" s="76"/>
      <c r="L31" s="78"/>
      <c r="M31" s="101"/>
      <c r="N31" s="101"/>
      <c r="O31" s="100"/>
      <c r="P31" s="99"/>
    </row>
    <row r="32" spans="1:18" ht="15" customHeight="1" x14ac:dyDescent="0.25">
      <c r="A32" s="83">
        <f t="shared" ref="A32" si="16">A30+1</f>
        <v>11</v>
      </c>
      <c r="B32" s="87" t="s">
        <v>117</v>
      </c>
      <c r="C32" s="77"/>
      <c r="D32" s="81">
        <v>500000000</v>
      </c>
      <c r="E32" s="77"/>
      <c r="F32" s="104">
        <v>464483711.27999997</v>
      </c>
      <c r="G32" s="110">
        <v>0</v>
      </c>
      <c r="H32" s="81">
        <v>1021229.67</v>
      </c>
      <c r="I32" s="101">
        <v>0</v>
      </c>
      <c r="J32" s="83">
        <f t="shared" ref="J32:J48" si="17">J30+1</f>
        <v>33</v>
      </c>
      <c r="K32" s="76" t="s">
        <v>69</v>
      </c>
      <c r="L32" s="81">
        <v>223786059</v>
      </c>
      <c r="M32" s="101">
        <v>211994864</v>
      </c>
      <c r="N32" s="101">
        <v>0</v>
      </c>
      <c r="O32" s="100">
        <f>'FORMATO 6 '!$H$77</f>
        <v>0</v>
      </c>
      <c r="P32" s="99">
        <f>'FORMATO 2 '!L32</f>
        <v>211994864</v>
      </c>
    </row>
    <row r="33" spans="1:16" ht="15" customHeight="1" x14ac:dyDescent="0.25">
      <c r="A33" s="83"/>
      <c r="B33" s="87"/>
      <c r="C33" s="77"/>
      <c r="D33" s="81"/>
      <c r="E33" s="77"/>
      <c r="F33" s="104"/>
      <c r="G33" s="111"/>
      <c r="H33" s="81"/>
      <c r="I33" s="101"/>
      <c r="J33" s="83"/>
      <c r="K33" s="76"/>
      <c r="L33" s="81"/>
      <c r="M33" s="101"/>
      <c r="N33" s="101"/>
      <c r="O33" s="100"/>
      <c r="P33" s="99"/>
    </row>
    <row r="34" spans="1:16" ht="15" customHeight="1" x14ac:dyDescent="0.25">
      <c r="A34" s="83">
        <f t="shared" ref="A34" si="18">A32+1</f>
        <v>12</v>
      </c>
      <c r="B34" s="87" t="s">
        <v>112</v>
      </c>
      <c r="C34" s="77"/>
      <c r="D34" s="81">
        <v>1400000000</v>
      </c>
      <c r="E34" s="77"/>
      <c r="F34" s="104">
        <v>1338292317.8600001</v>
      </c>
      <c r="G34" s="110">
        <v>0</v>
      </c>
      <c r="H34" s="81">
        <v>2942414.91</v>
      </c>
      <c r="I34" s="101">
        <v>0</v>
      </c>
      <c r="J34" s="83">
        <f t="shared" si="17"/>
        <v>34</v>
      </c>
      <c r="K34" s="76" t="s">
        <v>69</v>
      </c>
      <c r="L34" s="81">
        <v>500379494</v>
      </c>
      <c r="M34" s="101">
        <v>500379494</v>
      </c>
      <c r="N34" s="101">
        <v>0</v>
      </c>
      <c r="O34" s="100">
        <f>'FORMATO 6 '!$H$79</f>
        <v>0</v>
      </c>
      <c r="P34" s="99">
        <f>'FORMATO 2 '!L34</f>
        <v>500379494</v>
      </c>
    </row>
    <row r="35" spans="1:16" ht="15" customHeight="1" x14ac:dyDescent="0.25">
      <c r="A35" s="83"/>
      <c r="B35" s="87"/>
      <c r="C35" s="77"/>
      <c r="D35" s="81"/>
      <c r="E35" s="77"/>
      <c r="F35" s="104"/>
      <c r="G35" s="111"/>
      <c r="H35" s="81"/>
      <c r="I35" s="101"/>
      <c r="J35" s="83"/>
      <c r="K35" s="76"/>
      <c r="L35" s="81"/>
      <c r="M35" s="101"/>
      <c r="N35" s="101"/>
      <c r="O35" s="100"/>
      <c r="P35" s="99"/>
    </row>
    <row r="36" spans="1:16" ht="15" customHeight="1" x14ac:dyDescent="0.25">
      <c r="A36" s="83">
        <f t="shared" ref="A36" si="19">A34+1</f>
        <v>13</v>
      </c>
      <c r="B36" s="87" t="s">
        <v>112</v>
      </c>
      <c r="C36" s="77"/>
      <c r="D36" s="81">
        <v>610000000</v>
      </c>
      <c r="E36" s="77"/>
      <c r="F36" s="104">
        <v>598907969.21000004</v>
      </c>
      <c r="G36" s="110">
        <v>0</v>
      </c>
      <c r="H36" s="81">
        <v>1317913.5699999998</v>
      </c>
      <c r="I36" s="101">
        <v>0</v>
      </c>
      <c r="J36" s="83">
        <f t="shared" si="17"/>
        <v>35</v>
      </c>
      <c r="K36" s="76" t="s">
        <v>69</v>
      </c>
      <c r="L36" s="81">
        <v>86788886</v>
      </c>
      <c r="M36" s="101">
        <v>86788886</v>
      </c>
      <c r="N36" s="101">
        <v>0</v>
      </c>
      <c r="O36" s="100">
        <f>'FORMATO 6 '!$H$81</f>
        <v>0</v>
      </c>
      <c r="P36" s="99">
        <f>'FORMATO 2 '!L36</f>
        <v>86788886</v>
      </c>
    </row>
    <row r="37" spans="1:16" ht="15" customHeight="1" x14ac:dyDescent="0.25">
      <c r="A37" s="83"/>
      <c r="B37" s="87"/>
      <c r="C37" s="77"/>
      <c r="D37" s="81"/>
      <c r="E37" s="77"/>
      <c r="F37" s="104"/>
      <c r="G37" s="111"/>
      <c r="H37" s="81"/>
      <c r="I37" s="101"/>
      <c r="J37" s="83"/>
      <c r="K37" s="76"/>
      <c r="L37" s="81"/>
      <c r="M37" s="101"/>
      <c r="N37" s="101"/>
      <c r="O37" s="100"/>
      <c r="P37" s="99"/>
    </row>
    <row r="38" spans="1:16" ht="15" customHeight="1" x14ac:dyDescent="0.25">
      <c r="A38" s="83">
        <f t="shared" ref="A38:A54" si="20">A36+1</f>
        <v>14</v>
      </c>
      <c r="B38" s="87" t="s">
        <v>118</v>
      </c>
      <c r="C38" s="77"/>
      <c r="D38" s="81">
        <v>535000000</v>
      </c>
      <c r="E38" s="77"/>
      <c r="F38" s="104">
        <v>500324074.10000002</v>
      </c>
      <c r="G38" s="110">
        <v>0</v>
      </c>
      <c r="H38" s="81">
        <v>2476851.85</v>
      </c>
      <c r="I38" s="101">
        <v>0</v>
      </c>
      <c r="J38" s="83">
        <f t="shared" si="17"/>
        <v>36</v>
      </c>
      <c r="K38" s="76" t="s">
        <v>69</v>
      </c>
      <c r="L38" s="81">
        <v>56998668</v>
      </c>
      <c r="M38" s="101">
        <v>56000000</v>
      </c>
      <c r="N38" s="101">
        <v>0</v>
      </c>
      <c r="O38" s="100">
        <f>'FORMATO 6 '!$H$83</f>
        <v>0</v>
      </c>
      <c r="P38" s="99">
        <f>'FORMATO 2 '!L38</f>
        <v>56000000</v>
      </c>
    </row>
    <row r="39" spans="1:16" ht="15" customHeight="1" x14ac:dyDescent="0.25">
      <c r="A39" s="83"/>
      <c r="B39" s="87"/>
      <c r="C39" s="77"/>
      <c r="D39" s="81"/>
      <c r="E39" s="77"/>
      <c r="F39" s="104"/>
      <c r="G39" s="111"/>
      <c r="H39" s="81"/>
      <c r="I39" s="101"/>
      <c r="J39" s="83"/>
      <c r="K39" s="76"/>
      <c r="L39" s="81"/>
      <c r="M39" s="101"/>
      <c r="N39" s="101"/>
      <c r="O39" s="100"/>
      <c r="P39" s="99"/>
    </row>
    <row r="40" spans="1:16" ht="15" customHeight="1" x14ac:dyDescent="0.25">
      <c r="A40" s="83">
        <f t="shared" si="20"/>
        <v>15</v>
      </c>
      <c r="B40" s="87" t="s">
        <v>116</v>
      </c>
      <c r="C40" s="77"/>
      <c r="D40" s="81">
        <v>735000000</v>
      </c>
      <c r="E40" s="77"/>
      <c r="F40" s="104">
        <v>727150441.98000002</v>
      </c>
      <c r="G40" s="110">
        <v>0</v>
      </c>
      <c r="H40" s="81">
        <v>762314.9</v>
      </c>
      <c r="I40" s="101">
        <v>0</v>
      </c>
      <c r="J40" s="83">
        <f t="shared" si="17"/>
        <v>37</v>
      </c>
      <c r="K40" s="76" t="s">
        <v>120</v>
      </c>
      <c r="L40" s="101">
        <v>420000000</v>
      </c>
      <c r="M40" s="101">
        <v>416672811</v>
      </c>
      <c r="N40" s="101">
        <v>0</v>
      </c>
      <c r="O40" s="99">
        <v>1227844</v>
      </c>
      <c r="P40" s="99">
        <f>'FORMATO 2 '!L40</f>
        <v>0</v>
      </c>
    </row>
    <row r="41" spans="1:16" ht="15" customHeight="1" x14ac:dyDescent="0.25">
      <c r="A41" s="83"/>
      <c r="B41" s="87"/>
      <c r="C41" s="77"/>
      <c r="D41" s="81"/>
      <c r="E41" s="77"/>
      <c r="F41" s="104"/>
      <c r="G41" s="111"/>
      <c r="H41" s="81"/>
      <c r="I41" s="101"/>
      <c r="J41" s="83"/>
      <c r="K41" s="76"/>
      <c r="L41" s="101"/>
      <c r="M41" s="101"/>
      <c r="N41" s="101"/>
      <c r="O41" s="99"/>
      <c r="P41" s="99"/>
    </row>
    <row r="42" spans="1:16" ht="15" customHeight="1" x14ac:dyDescent="0.25">
      <c r="A42" s="83">
        <f t="shared" si="20"/>
        <v>16</v>
      </c>
      <c r="B42" s="87" t="s">
        <v>112</v>
      </c>
      <c r="C42" s="77"/>
      <c r="D42" s="81">
        <v>500000000</v>
      </c>
      <c r="E42" s="77"/>
      <c r="F42" s="104">
        <v>395570009</v>
      </c>
      <c r="G42" s="110">
        <v>0</v>
      </c>
      <c r="H42" s="81">
        <v>811858</v>
      </c>
      <c r="I42" s="101">
        <v>0</v>
      </c>
      <c r="J42" s="83">
        <f t="shared" si="17"/>
        <v>38</v>
      </c>
      <c r="K42" s="76" t="s">
        <v>121</v>
      </c>
      <c r="L42" s="101">
        <v>2500000000</v>
      </c>
      <c r="M42" s="101"/>
      <c r="N42" s="101">
        <v>2495817598.8800001</v>
      </c>
      <c r="O42" s="99">
        <v>1365212.23</v>
      </c>
      <c r="P42" s="99">
        <f>'FORMATO 2 '!L42</f>
        <v>2494452386.6500001</v>
      </c>
    </row>
    <row r="43" spans="1:16" ht="15" customHeight="1" x14ac:dyDescent="0.25">
      <c r="A43" s="83"/>
      <c r="B43" s="87"/>
      <c r="C43" s="77"/>
      <c r="D43" s="81"/>
      <c r="E43" s="77"/>
      <c r="F43" s="104"/>
      <c r="G43" s="111"/>
      <c r="H43" s="81"/>
      <c r="I43" s="101"/>
      <c r="J43" s="83"/>
      <c r="K43" s="76"/>
      <c r="L43" s="101"/>
      <c r="M43" s="101"/>
      <c r="N43" s="101"/>
      <c r="O43" s="99"/>
      <c r="P43" s="99"/>
    </row>
    <row r="44" spans="1:16" ht="15" customHeight="1" x14ac:dyDescent="0.25">
      <c r="A44" s="83">
        <f t="shared" si="20"/>
        <v>17</v>
      </c>
      <c r="B44" s="87" t="s">
        <v>118</v>
      </c>
      <c r="C44" s="77"/>
      <c r="D44" s="81">
        <v>1312000000</v>
      </c>
      <c r="E44" s="77"/>
      <c r="F44" s="104">
        <v>1292044924.72</v>
      </c>
      <c r="G44" s="110">
        <v>0</v>
      </c>
      <c r="H44" s="81">
        <v>2996474.92</v>
      </c>
      <c r="I44" s="101">
        <v>0</v>
      </c>
      <c r="J44" s="83">
        <f t="shared" si="17"/>
        <v>39</v>
      </c>
      <c r="K44" s="76" t="s">
        <v>121</v>
      </c>
      <c r="L44" s="101">
        <v>569432472.52999997</v>
      </c>
      <c r="M44" s="101"/>
      <c r="N44" s="101">
        <v>567347281.83999991</v>
      </c>
      <c r="O44" s="99">
        <v>310338.96000000002</v>
      </c>
      <c r="P44" s="99">
        <f>'FORMATO 2 '!L44</f>
        <v>567036942.88</v>
      </c>
    </row>
    <row r="45" spans="1:16" ht="15" customHeight="1" x14ac:dyDescent="0.25">
      <c r="A45" s="83"/>
      <c r="B45" s="87"/>
      <c r="C45" s="77"/>
      <c r="D45" s="81"/>
      <c r="E45" s="77"/>
      <c r="F45" s="104"/>
      <c r="G45" s="111"/>
      <c r="H45" s="81"/>
      <c r="I45" s="101"/>
      <c r="J45" s="83"/>
      <c r="K45" s="76"/>
      <c r="L45" s="101"/>
      <c r="M45" s="101"/>
      <c r="N45" s="101"/>
      <c r="O45" s="99"/>
      <c r="P45" s="99"/>
    </row>
    <row r="46" spans="1:16" ht="15" customHeight="1" x14ac:dyDescent="0.25">
      <c r="A46" s="83">
        <f t="shared" si="20"/>
        <v>18</v>
      </c>
      <c r="B46" s="87" t="s">
        <v>123</v>
      </c>
      <c r="C46" s="70"/>
      <c r="D46" s="81">
        <v>5115348231</v>
      </c>
      <c r="E46" s="77"/>
      <c r="F46" s="104"/>
      <c r="G46" s="81">
        <v>5104698810.8000002</v>
      </c>
      <c r="H46" s="81">
        <v>2746327.96</v>
      </c>
      <c r="I46" s="81">
        <f>G46-H46</f>
        <v>5101952482.8400002</v>
      </c>
      <c r="J46" s="83">
        <f t="shared" si="17"/>
        <v>40</v>
      </c>
      <c r="K46" s="76" t="s">
        <v>10</v>
      </c>
      <c r="L46" s="101">
        <v>2250000000</v>
      </c>
      <c r="M46" s="101"/>
      <c r="N46" s="101">
        <v>100000</v>
      </c>
      <c r="O46" s="101">
        <v>0</v>
      </c>
      <c r="P46" s="99">
        <f>'FORMATO 2 '!L46</f>
        <v>100000</v>
      </c>
    </row>
    <row r="47" spans="1:16" ht="15" customHeight="1" x14ac:dyDescent="0.25">
      <c r="A47" s="83"/>
      <c r="B47" s="87"/>
      <c r="C47" s="70"/>
      <c r="D47" s="81">
        <v>3000000000</v>
      </c>
      <c r="E47" s="77"/>
      <c r="F47" s="104"/>
      <c r="G47" s="81"/>
      <c r="H47" s="81"/>
      <c r="I47" s="81"/>
      <c r="J47" s="83"/>
      <c r="K47" s="76"/>
      <c r="L47" s="101"/>
      <c r="M47" s="101"/>
      <c r="N47" s="101"/>
      <c r="O47" s="101"/>
      <c r="P47" s="99"/>
    </row>
    <row r="48" spans="1:16" ht="15" customHeight="1" x14ac:dyDescent="0.25">
      <c r="A48" s="83">
        <f t="shared" si="20"/>
        <v>19</v>
      </c>
      <c r="B48" s="87" t="s">
        <v>124</v>
      </c>
      <c r="C48" s="70"/>
      <c r="D48" s="81">
        <v>3000000000</v>
      </c>
      <c r="E48" s="77"/>
      <c r="F48" s="104"/>
      <c r="G48" s="81">
        <v>2998239300.0999999</v>
      </c>
      <c r="H48" s="81">
        <v>1628043.94</v>
      </c>
      <c r="I48" s="81">
        <f t="shared" ref="I48" si="21">G48-H48</f>
        <v>2996611256.1599998</v>
      </c>
      <c r="J48" s="83">
        <f t="shared" si="17"/>
        <v>41</v>
      </c>
      <c r="K48" s="76" t="s">
        <v>10</v>
      </c>
      <c r="L48" s="81">
        <v>700000000</v>
      </c>
      <c r="M48" s="101"/>
      <c r="N48" s="101">
        <v>100000</v>
      </c>
      <c r="O48" s="101">
        <v>0</v>
      </c>
      <c r="P48" s="99">
        <f>'FORMATO 2 '!L48</f>
        <v>100000</v>
      </c>
    </row>
    <row r="49" spans="1:18" ht="15" customHeight="1" x14ac:dyDescent="0.25">
      <c r="A49" s="83"/>
      <c r="B49" s="87"/>
      <c r="C49" s="70"/>
      <c r="D49" s="81">
        <v>1000000000</v>
      </c>
      <c r="E49" s="77"/>
      <c r="F49" s="104"/>
      <c r="G49" s="81"/>
      <c r="H49" s="81"/>
      <c r="I49" s="81"/>
      <c r="J49" s="83"/>
      <c r="K49" s="76"/>
      <c r="L49" s="81"/>
      <c r="M49" s="101"/>
      <c r="N49" s="101"/>
      <c r="O49" s="101"/>
      <c r="P49" s="99"/>
    </row>
    <row r="50" spans="1:18" ht="15" customHeight="1" x14ac:dyDescent="0.25">
      <c r="A50" s="83">
        <f t="shared" si="20"/>
        <v>20</v>
      </c>
      <c r="B50" s="87" t="s">
        <v>125</v>
      </c>
      <c r="C50" s="70"/>
      <c r="D50" s="81">
        <v>2000000000</v>
      </c>
      <c r="E50" s="77"/>
      <c r="F50" s="104"/>
      <c r="G50" s="81">
        <v>2000000000</v>
      </c>
      <c r="H50" s="81">
        <v>1086000</v>
      </c>
      <c r="I50" s="81">
        <f t="shared" ref="I50" si="22">G50-H50</f>
        <v>1998914000</v>
      </c>
      <c r="J50" s="66"/>
      <c r="R50" s="101"/>
    </row>
    <row r="51" spans="1:18" ht="15" customHeight="1" x14ac:dyDescent="0.25">
      <c r="A51" s="83"/>
      <c r="B51" s="87"/>
      <c r="C51" s="70"/>
      <c r="D51" s="81">
        <v>1000000000</v>
      </c>
      <c r="E51" s="77"/>
      <c r="F51" s="104"/>
      <c r="G51" s="81"/>
      <c r="H51" s="81"/>
      <c r="I51" s="81"/>
      <c r="J51" s="66"/>
      <c r="R51" s="101"/>
    </row>
    <row r="52" spans="1:18" ht="15" customHeight="1" x14ac:dyDescent="0.25">
      <c r="A52" s="83">
        <f t="shared" si="20"/>
        <v>21</v>
      </c>
      <c r="B52" s="87" t="s">
        <v>125</v>
      </c>
      <c r="C52" s="64"/>
      <c r="D52" s="81">
        <v>1000000000</v>
      </c>
      <c r="E52" s="77"/>
      <c r="F52" s="104"/>
      <c r="G52" s="81">
        <v>1000000000</v>
      </c>
      <c r="H52" s="81">
        <v>543000</v>
      </c>
      <c r="I52" s="104">
        <f t="shared" ref="I52" si="23">G52-H52</f>
        <v>999457000</v>
      </c>
      <c r="J52" s="66"/>
    </row>
    <row r="53" spans="1:18" ht="15" customHeight="1" x14ac:dyDescent="0.25">
      <c r="A53" s="83"/>
      <c r="B53" s="87"/>
      <c r="C53" s="64"/>
      <c r="D53" s="81">
        <v>1000000000</v>
      </c>
      <c r="E53" s="77"/>
      <c r="F53" s="104"/>
      <c r="G53" s="81"/>
      <c r="H53" s="81"/>
      <c r="I53" s="104"/>
      <c r="J53" s="66"/>
    </row>
    <row r="54" spans="1:18" ht="15" customHeight="1" x14ac:dyDescent="0.25">
      <c r="A54" s="83">
        <f t="shared" si="20"/>
        <v>22</v>
      </c>
      <c r="B54" s="87" t="s">
        <v>70</v>
      </c>
      <c r="C54" s="77"/>
      <c r="D54" s="81">
        <v>800000000</v>
      </c>
      <c r="E54" s="77"/>
      <c r="F54" s="104">
        <v>148802660.27999997</v>
      </c>
      <c r="G54" s="110">
        <v>0</v>
      </c>
      <c r="H54" s="104">
        <v>148802660.27999997</v>
      </c>
      <c r="I54" s="104">
        <v>0</v>
      </c>
      <c r="J54" s="66"/>
    </row>
    <row r="55" spans="1:18" ht="15" customHeight="1" x14ac:dyDescent="0.25">
      <c r="A55" s="83"/>
      <c r="B55" s="87"/>
      <c r="C55" s="77"/>
      <c r="D55" s="81"/>
      <c r="E55" s="77"/>
      <c r="F55" s="104"/>
      <c r="G55" s="111"/>
      <c r="H55" s="104"/>
      <c r="I55" s="104"/>
      <c r="J55" s="66"/>
    </row>
    <row r="56" spans="1:18" ht="15" customHeight="1" x14ac:dyDescent="0.25">
      <c r="H56" s="26"/>
      <c r="J56" s="77"/>
    </row>
    <row r="57" spans="1:18" ht="15" customHeight="1" x14ac:dyDescent="0.25">
      <c r="A57" s="56" t="s">
        <v>27</v>
      </c>
      <c r="B57" s="56"/>
      <c r="C57" s="56"/>
      <c r="D57" s="56"/>
      <c r="E57" s="107">
        <f>SUM(I12:I53)</f>
        <v>11110823628.704075</v>
      </c>
      <c r="F57" s="107"/>
      <c r="G57" s="107"/>
      <c r="H57" s="107"/>
      <c r="I57" s="107"/>
      <c r="J57" s="77"/>
      <c r="K57" s="108" t="s">
        <v>28</v>
      </c>
      <c r="L57" s="108"/>
      <c r="M57" s="92">
        <f>SUM(P12:P56)-P26-P28-P30-P32-P34-P36-P38</f>
        <v>5831787441.9100008</v>
      </c>
      <c r="N57" s="92"/>
      <c r="O57" s="92"/>
      <c r="P57" s="92"/>
    </row>
    <row r="58" spans="1:18" ht="15" customHeight="1" x14ac:dyDescent="0.25">
      <c r="A58" s="56"/>
      <c r="B58" s="56"/>
      <c r="C58" s="56"/>
      <c r="D58" s="56"/>
      <c r="E58" s="107"/>
      <c r="F58" s="107"/>
      <c r="G58" s="107"/>
      <c r="H58" s="107"/>
      <c r="I58" s="107"/>
      <c r="J58" s="77"/>
      <c r="K58" s="108"/>
      <c r="L58" s="108"/>
      <c r="M58" s="92"/>
      <c r="N58" s="92"/>
      <c r="O58" s="92"/>
      <c r="P58" s="92"/>
    </row>
    <row r="59" spans="1:18" ht="15" customHeight="1" x14ac:dyDescent="0.25">
      <c r="A59" s="10"/>
      <c r="B59" s="10"/>
      <c r="C59" s="10"/>
      <c r="D59" s="10"/>
      <c r="E59" s="10"/>
      <c r="F59" s="10"/>
      <c r="G59" s="10"/>
      <c r="H59" s="10"/>
      <c r="I59" s="10"/>
      <c r="J59" s="77"/>
    </row>
    <row r="60" spans="1:18" ht="15" customHeight="1" x14ac:dyDescent="0.25">
      <c r="A60" s="55" t="s">
        <v>29</v>
      </c>
      <c r="B60" s="55"/>
      <c r="C60" s="55"/>
      <c r="D60" s="55"/>
      <c r="E60" s="55"/>
      <c r="F60" s="55"/>
      <c r="G60" s="55"/>
      <c r="H60" s="55"/>
      <c r="I60" s="55"/>
      <c r="J60" s="55"/>
      <c r="K60" s="55"/>
      <c r="L60" s="55"/>
      <c r="M60" s="109">
        <f>E57+M57</f>
        <v>16942611070.614075</v>
      </c>
      <c r="N60" s="109"/>
      <c r="O60" s="109"/>
      <c r="P60" s="109"/>
    </row>
    <row r="61" spans="1:18" ht="15" customHeight="1" x14ac:dyDescent="0.25">
      <c r="A61" s="55"/>
      <c r="B61" s="55"/>
      <c r="C61" s="55"/>
      <c r="D61" s="55"/>
      <c r="E61" s="55"/>
      <c r="F61" s="55"/>
      <c r="G61" s="55"/>
      <c r="H61" s="55"/>
      <c r="I61" s="55"/>
      <c r="J61" s="55"/>
      <c r="K61" s="55"/>
      <c r="L61" s="55"/>
      <c r="M61" s="109"/>
      <c r="N61" s="109"/>
      <c r="O61" s="109"/>
      <c r="P61" s="109"/>
    </row>
    <row r="62" spans="1:18" x14ac:dyDescent="0.25">
      <c r="A62" s="52" t="s">
        <v>66</v>
      </c>
      <c r="B62" s="8"/>
      <c r="C62" s="8"/>
      <c r="D62" s="8"/>
      <c r="E62" s="8"/>
      <c r="F62" s="8"/>
      <c r="G62" s="8"/>
    </row>
    <row r="63" spans="1:18" x14ac:dyDescent="0.25">
      <c r="A63" s="52" t="s">
        <v>67</v>
      </c>
      <c r="B63" s="8"/>
      <c r="C63" s="8"/>
      <c r="D63" s="8"/>
      <c r="E63" s="8"/>
      <c r="F63" s="8"/>
      <c r="G63" s="8"/>
    </row>
    <row r="64" spans="1:18" x14ac:dyDescent="0.25">
      <c r="A64" s="36" t="s">
        <v>136</v>
      </c>
      <c r="F64" s="26"/>
    </row>
    <row r="65" spans="1:6" x14ac:dyDescent="0.25">
      <c r="A65" s="36" t="s">
        <v>137</v>
      </c>
      <c r="F65" s="26"/>
    </row>
    <row r="66" spans="1:6" x14ac:dyDescent="0.25">
      <c r="A66" s="36" t="s">
        <v>138</v>
      </c>
      <c r="F66" s="26"/>
    </row>
  </sheetData>
  <mergeCells count="335">
    <mergeCell ref="O46:O47"/>
    <mergeCell ref="O48:O49"/>
    <mergeCell ref="P46:P47"/>
    <mergeCell ref="P48:P49"/>
    <mergeCell ref="L42:L43"/>
    <mergeCell ref="L44:L45"/>
    <mergeCell ref="L46:L47"/>
    <mergeCell ref="L48:L49"/>
    <mergeCell ref="M42:M43"/>
    <mergeCell ref="M44:M45"/>
    <mergeCell ref="M46:M47"/>
    <mergeCell ref="M48:M49"/>
    <mergeCell ref="N42:N43"/>
    <mergeCell ref="N44:N45"/>
    <mergeCell ref="N46:N47"/>
    <mergeCell ref="N48:N49"/>
    <mergeCell ref="O42:O43"/>
    <mergeCell ref="O44:O45"/>
    <mergeCell ref="P42:P43"/>
    <mergeCell ref="P44:P45"/>
    <mergeCell ref="H48:H49"/>
    <mergeCell ref="H50:H51"/>
    <mergeCell ref="H52:H53"/>
    <mergeCell ref="I48:I49"/>
    <mergeCell ref="I50:I51"/>
    <mergeCell ref="I52:I53"/>
    <mergeCell ref="K42:K43"/>
    <mergeCell ref="K44:K45"/>
    <mergeCell ref="K46:K47"/>
    <mergeCell ref="K48:K49"/>
    <mergeCell ref="J42:J43"/>
    <mergeCell ref="J44:J45"/>
    <mergeCell ref="J46:J47"/>
    <mergeCell ref="J48:J49"/>
    <mergeCell ref="H46:H47"/>
    <mergeCell ref="I46:I47"/>
    <mergeCell ref="A54:A55"/>
    <mergeCell ref="B52:B53"/>
    <mergeCell ref="D52:D53"/>
    <mergeCell ref="G48:G49"/>
    <mergeCell ref="G50:G51"/>
    <mergeCell ref="G52:G53"/>
    <mergeCell ref="F52:F53"/>
    <mergeCell ref="A48:A49"/>
    <mergeCell ref="B48:B49"/>
    <mergeCell ref="D48:D49"/>
    <mergeCell ref="A50:A51"/>
    <mergeCell ref="B50:B51"/>
    <mergeCell ref="D50:D51"/>
    <mergeCell ref="A52:A53"/>
    <mergeCell ref="B54:B55"/>
    <mergeCell ref="C54:C55"/>
    <mergeCell ref="D54:D55"/>
    <mergeCell ref="E54:E55"/>
    <mergeCell ref="F54:F55"/>
    <mergeCell ref="F48:F49"/>
    <mergeCell ref="F50:F51"/>
    <mergeCell ref="E48:E49"/>
    <mergeCell ref="E50:E51"/>
    <mergeCell ref="E52:E53"/>
    <mergeCell ref="A46:A47"/>
    <mergeCell ref="B44:B45"/>
    <mergeCell ref="C44:C45"/>
    <mergeCell ref="D44:D45"/>
    <mergeCell ref="E44:E45"/>
    <mergeCell ref="F44:F45"/>
    <mergeCell ref="G44:G45"/>
    <mergeCell ref="H44:H45"/>
    <mergeCell ref="I44:I45"/>
    <mergeCell ref="F46:F47"/>
    <mergeCell ref="E46:E47"/>
    <mergeCell ref="H54:H55"/>
    <mergeCell ref="R50:R51"/>
    <mergeCell ref="A44:A45"/>
    <mergeCell ref="G54:G55"/>
    <mergeCell ref="B46:B47"/>
    <mergeCell ref="D46:D47"/>
    <mergeCell ref="G46:G47"/>
    <mergeCell ref="I54:I55"/>
    <mergeCell ref="L38:L39"/>
    <mergeCell ref="B42:B43"/>
    <mergeCell ref="C42:C43"/>
    <mergeCell ref="D42:D43"/>
    <mergeCell ref="E42:E43"/>
    <mergeCell ref="F42:F43"/>
    <mergeCell ref="G42:G43"/>
    <mergeCell ref="H42:H43"/>
    <mergeCell ref="I42:I43"/>
    <mergeCell ref="J40:J41"/>
    <mergeCell ref="C40:C41"/>
    <mergeCell ref="F40:F41"/>
    <mergeCell ref="G40:G41"/>
    <mergeCell ref="J38:J39"/>
    <mergeCell ref="G38:G39"/>
    <mergeCell ref="H38:H39"/>
    <mergeCell ref="H40:H41"/>
    <mergeCell ref="I38:I39"/>
    <mergeCell ref="I40:I41"/>
    <mergeCell ref="K36:K37"/>
    <mergeCell ref="K38:K39"/>
    <mergeCell ref="H32:H33"/>
    <mergeCell ref="H34:H35"/>
    <mergeCell ref="E24:E25"/>
    <mergeCell ref="I24:I25"/>
    <mergeCell ref="J24:J25"/>
    <mergeCell ref="K28:K29"/>
    <mergeCell ref="A14:A15"/>
    <mergeCell ref="B14:B15"/>
    <mergeCell ref="C14:C15"/>
    <mergeCell ref="D14:D15"/>
    <mergeCell ref="E14:E15"/>
    <mergeCell ref="F14:F15"/>
    <mergeCell ref="H14:H15"/>
    <mergeCell ref="A20:A21"/>
    <mergeCell ref="B20:B21"/>
    <mergeCell ref="C20:C21"/>
    <mergeCell ref="D20:D21"/>
    <mergeCell ref="E20:E21"/>
    <mergeCell ref="F20:F21"/>
    <mergeCell ref="G14:G15"/>
    <mergeCell ref="G16:G17"/>
    <mergeCell ref="G18:G19"/>
    <mergeCell ref="G20:G21"/>
    <mergeCell ref="H16:H17"/>
    <mergeCell ref="H18:H19"/>
    <mergeCell ref="H20:H21"/>
    <mergeCell ref="A18:A19"/>
    <mergeCell ref="B18:B19"/>
    <mergeCell ref="C18:C19"/>
    <mergeCell ref="D18:D19"/>
    <mergeCell ref="E18:E19"/>
    <mergeCell ref="I18:I19"/>
    <mergeCell ref="J18:J19"/>
    <mergeCell ref="A16:A17"/>
    <mergeCell ref="B16:B17"/>
    <mergeCell ref="C16:C17"/>
    <mergeCell ref="D16:D17"/>
    <mergeCell ref="E16:E17"/>
    <mergeCell ref="I16:I17"/>
    <mergeCell ref="J16:J17"/>
    <mergeCell ref="F16:F17"/>
    <mergeCell ref="F18:F19"/>
    <mergeCell ref="J8:J11"/>
    <mergeCell ref="A12:A13"/>
    <mergeCell ref="B12:B13"/>
    <mergeCell ref="C12:C13"/>
    <mergeCell ref="D12:D13"/>
    <mergeCell ref="E12:E13"/>
    <mergeCell ref="I12:I13"/>
    <mergeCell ref="J12:J13"/>
    <mergeCell ref="F12:F13"/>
    <mergeCell ref="G12:G13"/>
    <mergeCell ref="H12:H13"/>
    <mergeCell ref="A22:A23"/>
    <mergeCell ref="B22:B23"/>
    <mergeCell ref="C22:C23"/>
    <mergeCell ref="D22:D23"/>
    <mergeCell ref="E22:E23"/>
    <mergeCell ref="I22:I23"/>
    <mergeCell ref="J22:J23"/>
    <mergeCell ref="A30:A31"/>
    <mergeCell ref="B30:B31"/>
    <mergeCell ref="C30:C31"/>
    <mergeCell ref="D30:D31"/>
    <mergeCell ref="E30:E31"/>
    <mergeCell ref="I30:I31"/>
    <mergeCell ref="J30:J31"/>
    <mergeCell ref="F22:F23"/>
    <mergeCell ref="F24:F25"/>
    <mergeCell ref="G22:G23"/>
    <mergeCell ref="G24:G25"/>
    <mergeCell ref="H22:H23"/>
    <mergeCell ref="H24:H25"/>
    <mergeCell ref="A24:A25"/>
    <mergeCell ref="B24:B25"/>
    <mergeCell ref="C24:C25"/>
    <mergeCell ref="D24:D25"/>
    <mergeCell ref="L28:L29"/>
    <mergeCell ref="A26:A27"/>
    <mergeCell ref="B26:B27"/>
    <mergeCell ref="C26:C27"/>
    <mergeCell ref="D26:D27"/>
    <mergeCell ref="G28:G29"/>
    <mergeCell ref="G30:G31"/>
    <mergeCell ref="H26:H27"/>
    <mergeCell ref="H28:H29"/>
    <mergeCell ref="E26:E27"/>
    <mergeCell ref="F26:F27"/>
    <mergeCell ref="G26:G27"/>
    <mergeCell ref="F28:F29"/>
    <mergeCell ref="F30:F31"/>
    <mergeCell ref="H30:H31"/>
    <mergeCell ref="A28:A29"/>
    <mergeCell ref="B28:B29"/>
    <mergeCell ref="C28:C29"/>
    <mergeCell ref="D28:D29"/>
    <mergeCell ref="E28:E29"/>
    <mergeCell ref="I28:I29"/>
    <mergeCell ref="J28:J29"/>
    <mergeCell ref="K30:K31"/>
    <mergeCell ref="I26:I27"/>
    <mergeCell ref="A36:A37"/>
    <mergeCell ref="B36:B37"/>
    <mergeCell ref="C36:C37"/>
    <mergeCell ref="D36:D37"/>
    <mergeCell ref="E36:E37"/>
    <mergeCell ref="I36:I37"/>
    <mergeCell ref="H36:H37"/>
    <mergeCell ref="K26:K27"/>
    <mergeCell ref="G32:G33"/>
    <mergeCell ref="G34:G35"/>
    <mergeCell ref="G36:G37"/>
    <mergeCell ref="F32:F33"/>
    <mergeCell ref="F34:F35"/>
    <mergeCell ref="F36:F37"/>
    <mergeCell ref="J36:J37"/>
    <mergeCell ref="M32:M33"/>
    <mergeCell ref="A34:A35"/>
    <mergeCell ref="B34:B35"/>
    <mergeCell ref="C34:C35"/>
    <mergeCell ref="D34:D35"/>
    <mergeCell ref="E34:E35"/>
    <mergeCell ref="I34:I35"/>
    <mergeCell ref="J34:J35"/>
    <mergeCell ref="I32:I33"/>
    <mergeCell ref="J32:J33"/>
    <mergeCell ref="K34:K35"/>
    <mergeCell ref="L34:L35"/>
    <mergeCell ref="A32:A33"/>
    <mergeCell ref="B32:B33"/>
    <mergeCell ref="C32:C33"/>
    <mergeCell ref="D32:D33"/>
    <mergeCell ref="E32:E33"/>
    <mergeCell ref="E57:I58"/>
    <mergeCell ref="K57:L58"/>
    <mergeCell ref="M60:P61"/>
    <mergeCell ref="A38:A39"/>
    <mergeCell ref="A40:A41"/>
    <mergeCell ref="A42:A43"/>
    <mergeCell ref="B38:B39"/>
    <mergeCell ref="B40:B41"/>
    <mergeCell ref="C38:C39"/>
    <mergeCell ref="D38:D39"/>
    <mergeCell ref="D40:D41"/>
    <mergeCell ref="E38:E39"/>
    <mergeCell ref="E40:E41"/>
    <mergeCell ref="F38:F39"/>
    <mergeCell ref="M38:M39"/>
    <mergeCell ref="N38:N39"/>
    <mergeCell ref="O38:O39"/>
    <mergeCell ref="P38:P39"/>
    <mergeCell ref="K40:K41"/>
    <mergeCell ref="L40:L41"/>
    <mergeCell ref="M40:M41"/>
    <mergeCell ref="N40:N41"/>
    <mergeCell ref="O40:O41"/>
    <mergeCell ref="P40:P41"/>
    <mergeCell ref="L26:L27"/>
    <mergeCell ref="K16:K17"/>
    <mergeCell ref="I14:I15"/>
    <mergeCell ref="L22:L23"/>
    <mergeCell ref="M22:M23"/>
    <mergeCell ref="K22:K23"/>
    <mergeCell ref="J14:J15"/>
    <mergeCell ref="K14:K15"/>
    <mergeCell ref="L14:L15"/>
    <mergeCell ref="I20:I21"/>
    <mergeCell ref="J20:J21"/>
    <mergeCell ref="K20:K21"/>
    <mergeCell ref="L20:L21"/>
    <mergeCell ref="M16:M17"/>
    <mergeCell ref="M26:M27"/>
    <mergeCell ref="L16:L17"/>
    <mergeCell ref="K24:K25"/>
    <mergeCell ref="L24:L25"/>
    <mergeCell ref="J26:J27"/>
    <mergeCell ref="N14:N15"/>
    <mergeCell ref="N16:N17"/>
    <mergeCell ref="N18:N19"/>
    <mergeCell ref="K12:K13"/>
    <mergeCell ref="L12:L13"/>
    <mergeCell ref="M12:M13"/>
    <mergeCell ref="M18:M19"/>
    <mergeCell ref="M14:M15"/>
    <mergeCell ref="N20:N21"/>
    <mergeCell ref="K18:K19"/>
    <mergeCell ref="L18:L19"/>
    <mergeCell ref="N36:N37"/>
    <mergeCell ref="O34:O35"/>
    <mergeCell ref="O36:O37"/>
    <mergeCell ref="P34:P35"/>
    <mergeCell ref="P36:P37"/>
    <mergeCell ref="M34:M35"/>
    <mergeCell ref="P12:P13"/>
    <mergeCell ref="P14:P15"/>
    <mergeCell ref="P16:P17"/>
    <mergeCell ref="P18:P19"/>
    <mergeCell ref="P20:P21"/>
    <mergeCell ref="P22:P23"/>
    <mergeCell ref="O22:O23"/>
    <mergeCell ref="O24:O25"/>
    <mergeCell ref="O26:O27"/>
    <mergeCell ref="O12:O13"/>
    <mergeCell ref="O14:O15"/>
    <mergeCell ref="O16:O17"/>
    <mergeCell ref="O18:O19"/>
    <mergeCell ref="O20:O21"/>
    <mergeCell ref="M24:M25"/>
    <mergeCell ref="M20:M21"/>
    <mergeCell ref="N22:N23"/>
    <mergeCell ref="N12:N13"/>
    <mergeCell ref="J56:J57"/>
    <mergeCell ref="J58:J59"/>
    <mergeCell ref="P24:P25"/>
    <mergeCell ref="P26:P27"/>
    <mergeCell ref="P28:P29"/>
    <mergeCell ref="P30:P31"/>
    <mergeCell ref="P32:P33"/>
    <mergeCell ref="M57:P58"/>
    <mergeCell ref="O28:O29"/>
    <mergeCell ref="O30:O31"/>
    <mergeCell ref="O32:O33"/>
    <mergeCell ref="N24:N25"/>
    <mergeCell ref="N26:N27"/>
    <mergeCell ref="N28:N29"/>
    <mergeCell ref="N30:N31"/>
    <mergeCell ref="N32:N33"/>
    <mergeCell ref="K32:K33"/>
    <mergeCell ref="L32:L33"/>
    <mergeCell ref="M30:M31"/>
    <mergeCell ref="L36:L37"/>
    <mergeCell ref="L30:L31"/>
    <mergeCell ref="M28:M29"/>
    <mergeCell ref="M36:M37"/>
    <mergeCell ref="N34:N35"/>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opLeftCell="A4" workbookViewId="0">
      <selection activeCell="K63" sqref="K63:L64"/>
    </sheetView>
  </sheetViews>
  <sheetFormatPr baseColWidth="10" defaultRowHeight="15" x14ac:dyDescent="0.25"/>
  <cols>
    <col min="1" max="1" width="4" customWidth="1"/>
    <col min="2" max="2" width="21.42578125" customWidth="1"/>
    <col min="3" max="3" width="2" customWidth="1"/>
    <col min="4" max="4" width="20.7109375" customWidth="1"/>
    <col min="5" max="5" width="1.42578125" customWidth="1"/>
    <col min="6" max="6" width="21.85546875" customWidth="1"/>
    <col min="7" max="7" width="3.140625" customWidth="1"/>
    <col min="8" max="8" width="22.140625" customWidth="1"/>
    <col min="9" max="9" width="3" customWidth="1"/>
    <col min="10" max="10" width="20.85546875" customWidth="1"/>
    <col min="11" max="11" width="1.7109375" customWidth="1"/>
    <col min="12" max="12" width="20.85546875" customWidth="1"/>
  </cols>
  <sheetData>
    <row r="1" spans="1:13" hidden="1" x14ac:dyDescent="0.25"/>
    <row r="2" spans="1:13" hidden="1" x14ac:dyDescent="0.25"/>
    <row r="3" spans="1:13" hidden="1" x14ac:dyDescent="0.25"/>
    <row r="11" spans="1:13" ht="30" x14ac:dyDescent="0.25">
      <c r="A11" s="1"/>
      <c r="B11" s="2" t="s">
        <v>0</v>
      </c>
      <c r="C11" s="2"/>
      <c r="D11" s="2" t="s">
        <v>83</v>
      </c>
      <c r="E11" s="2"/>
      <c r="F11" s="2" t="s">
        <v>30</v>
      </c>
      <c r="G11" s="84"/>
      <c r="H11" s="2" t="s">
        <v>0</v>
      </c>
      <c r="I11" s="2"/>
      <c r="J11" s="2" t="s">
        <v>83</v>
      </c>
      <c r="K11" s="2"/>
      <c r="L11" s="2" t="s">
        <v>30</v>
      </c>
      <c r="M11" s="4"/>
    </row>
    <row r="12" spans="1:13" x14ac:dyDescent="0.25">
      <c r="A12" s="1"/>
      <c r="B12" s="3"/>
      <c r="C12" s="3"/>
      <c r="D12" s="3"/>
      <c r="E12" s="3"/>
      <c r="F12" s="3"/>
      <c r="G12" s="84"/>
      <c r="H12" s="3"/>
      <c r="I12" s="3"/>
      <c r="J12" s="3"/>
      <c r="K12" s="3"/>
      <c r="L12" s="3"/>
      <c r="M12" s="5"/>
    </row>
    <row r="13" spans="1:13" ht="18" x14ac:dyDescent="0.25">
      <c r="A13" s="6"/>
      <c r="B13" s="6"/>
      <c r="C13" s="6"/>
      <c r="D13" s="7" t="s">
        <v>3</v>
      </c>
      <c r="E13" s="6"/>
      <c r="F13" s="6"/>
      <c r="G13" s="84"/>
      <c r="H13" s="6"/>
      <c r="I13" s="6"/>
      <c r="J13" s="7" t="s">
        <v>4</v>
      </c>
      <c r="K13" s="6"/>
      <c r="L13" s="6"/>
      <c r="M13" s="8"/>
    </row>
    <row r="14" spans="1:13" x14ac:dyDescent="0.25">
      <c r="A14" s="6"/>
      <c r="B14" s="9"/>
      <c r="C14" s="9"/>
      <c r="D14" s="9"/>
      <c r="E14" s="9"/>
      <c r="F14" s="9"/>
      <c r="G14" s="85"/>
      <c r="H14" s="9"/>
      <c r="I14" s="9"/>
      <c r="J14" s="9"/>
      <c r="K14" s="9"/>
      <c r="L14" s="9"/>
      <c r="M14" s="8"/>
    </row>
    <row r="15" spans="1:13" ht="15.75" customHeight="1" x14ac:dyDescent="0.25">
      <c r="A15" s="83">
        <v>1</v>
      </c>
      <c r="B15" s="95" t="s">
        <v>111</v>
      </c>
      <c r="C15" s="86"/>
      <c r="D15" s="116">
        <v>665000000</v>
      </c>
      <c r="E15" s="98"/>
      <c r="F15" s="94">
        <v>6276124.8300000001</v>
      </c>
      <c r="G15" s="83">
        <v>23</v>
      </c>
      <c r="H15" s="95" t="s">
        <v>120</v>
      </c>
      <c r="I15" s="86"/>
      <c r="J15" s="116">
        <v>389179937</v>
      </c>
      <c r="K15" s="86"/>
      <c r="L15" s="112">
        <v>3533396.66</v>
      </c>
    </row>
    <row r="16" spans="1:13" ht="15.75" customHeight="1" x14ac:dyDescent="0.25">
      <c r="A16" s="83"/>
      <c r="B16" s="96"/>
      <c r="C16" s="77"/>
      <c r="D16" s="117"/>
      <c r="E16" s="88"/>
      <c r="F16" s="89"/>
      <c r="G16" s="83"/>
      <c r="H16" s="96"/>
      <c r="I16" s="77"/>
      <c r="J16" s="115"/>
      <c r="K16" s="77"/>
      <c r="L16" s="112"/>
    </row>
    <row r="17" spans="1:12" ht="15.75" customHeight="1" x14ac:dyDescent="0.25">
      <c r="A17" s="83">
        <f>A15+1</f>
        <v>2</v>
      </c>
      <c r="B17" s="76" t="s">
        <v>112</v>
      </c>
      <c r="C17" s="77"/>
      <c r="D17" s="115">
        <v>632300000</v>
      </c>
      <c r="E17" s="88"/>
      <c r="F17" s="89">
        <v>6798543.04</v>
      </c>
      <c r="G17" s="83">
        <f>G15+1</f>
        <v>24</v>
      </c>
      <c r="H17" s="76" t="s">
        <v>10</v>
      </c>
      <c r="I17" s="77"/>
      <c r="J17" s="115">
        <v>500000000</v>
      </c>
      <c r="K17" s="77"/>
      <c r="L17" s="112">
        <v>3954786.8</v>
      </c>
    </row>
    <row r="18" spans="1:12" ht="15.75" customHeight="1" x14ac:dyDescent="0.25">
      <c r="A18" s="83"/>
      <c r="B18" s="76"/>
      <c r="C18" s="77"/>
      <c r="D18" s="115"/>
      <c r="E18" s="88"/>
      <c r="F18" s="89"/>
      <c r="G18" s="83"/>
      <c r="H18" s="76"/>
      <c r="I18" s="77"/>
      <c r="J18" s="115"/>
      <c r="K18" s="77"/>
      <c r="L18" s="112"/>
    </row>
    <row r="19" spans="1:12" ht="15.75" customHeight="1" x14ac:dyDescent="0.25">
      <c r="A19" s="83">
        <f t="shared" ref="A19" si="0">A17+1</f>
        <v>3</v>
      </c>
      <c r="B19" s="76" t="s">
        <v>119</v>
      </c>
      <c r="C19" s="77"/>
      <c r="D19" s="115">
        <v>409057943.31999999</v>
      </c>
      <c r="E19" s="88"/>
      <c r="F19" s="89">
        <v>3716903.7800000003</v>
      </c>
      <c r="G19" s="83">
        <f t="shared" ref="G19" si="1">G17+1</f>
        <v>25</v>
      </c>
      <c r="H19" s="76" t="s">
        <v>10</v>
      </c>
      <c r="I19" s="77"/>
      <c r="J19" s="115">
        <v>1750000000</v>
      </c>
      <c r="K19" s="77"/>
      <c r="L19" s="112">
        <v>19347880.579999998</v>
      </c>
    </row>
    <row r="20" spans="1:12" ht="15.75" customHeight="1" x14ac:dyDescent="0.25">
      <c r="A20" s="83"/>
      <c r="B20" s="76"/>
      <c r="C20" s="77"/>
      <c r="D20" s="115"/>
      <c r="E20" s="88"/>
      <c r="F20" s="89"/>
      <c r="G20" s="83"/>
      <c r="H20" s="76"/>
      <c r="I20" s="77"/>
      <c r="J20" s="115"/>
      <c r="K20" s="77"/>
      <c r="L20" s="112"/>
    </row>
    <row r="21" spans="1:12" ht="15.75" customHeight="1" x14ac:dyDescent="0.25">
      <c r="A21" s="83">
        <f t="shared" ref="A21" si="2">A19+1</f>
        <v>4</v>
      </c>
      <c r="B21" s="76" t="s">
        <v>112</v>
      </c>
      <c r="C21" s="77"/>
      <c r="D21" s="115">
        <v>374700000</v>
      </c>
      <c r="E21" s="88"/>
      <c r="F21" s="89">
        <v>3854150</v>
      </c>
      <c r="G21" s="83">
        <f t="shared" ref="G21" si="3">G19+1</f>
        <v>26</v>
      </c>
      <c r="H21" s="76" t="s">
        <v>10</v>
      </c>
      <c r="I21" s="77"/>
      <c r="J21" s="115">
        <v>1920000000</v>
      </c>
      <c r="K21" s="77"/>
      <c r="L21" s="112">
        <v>24014521.700000003</v>
      </c>
    </row>
    <row r="22" spans="1:12" ht="15.75" customHeight="1" x14ac:dyDescent="0.25">
      <c r="A22" s="83"/>
      <c r="B22" s="76"/>
      <c r="C22" s="77"/>
      <c r="D22" s="115"/>
      <c r="E22" s="88"/>
      <c r="F22" s="89"/>
      <c r="G22" s="83"/>
      <c r="H22" s="76"/>
      <c r="I22" s="77"/>
      <c r="J22" s="115"/>
      <c r="K22" s="77"/>
      <c r="L22" s="112"/>
    </row>
    <row r="23" spans="1:12" ht="15.75" customHeight="1" x14ac:dyDescent="0.25">
      <c r="A23" s="83">
        <f t="shared" ref="A23" si="4">A21+1</f>
        <v>5</v>
      </c>
      <c r="B23" s="76" t="s">
        <v>112</v>
      </c>
      <c r="C23" s="77"/>
      <c r="D23" s="115">
        <v>153680955</v>
      </c>
      <c r="E23" s="88"/>
      <c r="F23" s="89">
        <v>2193770.2400000002</v>
      </c>
      <c r="G23" s="83">
        <f t="shared" ref="G23" si="5">G21+1</f>
        <v>27</v>
      </c>
      <c r="H23" s="76" t="s">
        <v>120</v>
      </c>
      <c r="I23" s="77"/>
      <c r="J23" s="115">
        <v>1444885373.0799999</v>
      </c>
      <c r="K23" s="77"/>
      <c r="L23" s="112">
        <v>20109736.93</v>
      </c>
    </row>
    <row r="24" spans="1:12" ht="15.75" customHeight="1" x14ac:dyDescent="0.25">
      <c r="A24" s="83"/>
      <c r="B24" s="76"/>
      <c r="C24" s="77"/>
      <c r="D24" s="115"/>
      <c r="E24" s="88"/>
      <c r="F24" s="89"/>
      <c r="G24" s="83"/>
      <c r="H24" s="76"/>
      <c r="I24" s="77"/>
      <c r="J24" s="115"/>
      <c r="K24" s="77"/>
      <c r="L24" s="112"/>
    </row>
    <row r="25" spans="1:12" ht="15.75" customHeight="1" x14ac:dyDescent="0.25">
      <c r="A25" s="83">
        <f t="shared" ref="A25" si="6">A23+1</f>
        <v>6</v>
      </c>
      <c r="B25" s="76" t="s">
        <v>116</v>
      </c>
      <c r="C25" s="77"/>
      <c r="D25" s="115">
        <v>2191682494.4400001</v>
      </c>
      <c r="E25" s="88"/>
      <c r="F25" s="89">
        <v>32047237.210000001</v>
      </c>
      <c r="G25" s="83">
        <f t="shared" ref="G25" si="7">G23+1</f>
        <v>28</v>
      </c>
      <c r="H25" s="76" t="s">
        <v>120</v>
      </c>
      <c r="I25" s="77"/>
      <c r="J25" s="115">
        <v>1928217853.28</v>
      </c>
      <c r="K25" s="77"/>
      <c r="L25" s="112">
        <v>27281914.350000001</v>
      </c>
    </row>
    <row r="26" spans="1:12" ht="15.75" customHeight="1" x14ac:dyDescent="0.25">
      <c r="A26" s="83"/>
      <c r="B26" s="76"/>
      <c r="C26" s="77"/>
      <c r="D26" s="115"/>
      <c r="E26" s="88"/>
      <c r="F26" s="89"/>
      <c r="G26" s="83"/>
      <c r="H26" s="76"/>
      <c r="I26" s="77"/>
      <c r="J26" s="115"/>
      <c r="K26" s="77"/>
      <c r="L26" s="112"/>
    </row>
    <row r="27" spans="1:12" ht="15.75" customHeight="1" x14ac:dyDescent="0.25">
      <c r="A27" s="83">
        <f t="shared" ref="A27" si="8">A25+1</f>
        <v>7</v>
      </c>
      <c r="B27" s="76" t="s">
        <v>112</v>
      </c>
      <c r="C27" s="77"/>
      <c r="D27" s="115">
        <v>249553564</v>
      </c>
      <c r="E27" s="88"/>
      <c r="F27" s="89">
        <v>3315565.71</v>
      </c>
      <c r="G27" s="83">
        <f t="shared" ref="G27" si="9">G25+1</f>
        <v>29</v>
      </c>
      <c r="H27" s="76" t="s">
        <v>10</v>
      </c>
      <c r="I27" s="77"/>
      <c r="J27" s="115">
        <v>1000000000</v>
      </c>
      <c r="K27" s="77"/>
      <c r="L27" s="112">
        <v>18030991.129999999</v>
      </c>
    </row>
    <row r="28" spans="1:12" ht="15.75" customHeight="1" x14ac:dyDescent="0.25">
      <c r="A28" s="83"/>
      <c r="B28" s="76"/>
      <c r="C28" s="77"/>
      <c r="D28" s="115"/>
      <c r="E28" s="88"/>
      <c r="F28" s="89"/>
      <c r="G28" s="83"/>
      <c r="H28" s="76"/>
      <c r="I28" s="77"/>
      <c r="J28" s="115"/>
      <c r="K28" s="77"/>
      <c r="L28" s="112"/>
    </row>
    <row r="29" spans="1:12" ht="15.75" customHeight="1" x14ac:dyDescent="0.25">
      <c r="A29" s="83">
        <f t="shared" ref="A29" si="10">A27+1</f>
        <v>8</v>
      </c>
      <c r="B29" s="76" t="s">
        <v>116</v>
      </c>
      <c r="C29" s="77"/>
      <c r="D29" s="113">
        <v>490326868.06999999</v>
      </c>
      <c r="E29" s="88"/>
      <c r="F29" s="89">
        <v>7171648.4900000002</v>
      </c>
      <c r="G29" s="83">
        <f t="shared" ref="G29" si="11">G27+1</f>
        <v>30</v>
      </c>
      <c r="H29" s="76" t="s">
        <v>10</v>
      </c>
      <c r="I29" s="77"/>
      <c r="J29" s="115">
        <v>1000000000</v>
      </c>
      <c r="K29" s="77"/>
      <c r="L29" s="112">
        <v>20073232.850000001</v>
      </c>
    </row>
    <row r="30" spans="1:12" ht="15.75" customHeight="1" x14ac:dyDescent="0.25">
      <c r="A30" s="83"/>
      <c r="B30" s="76"/>
      <c r="C30" s="77"/>
      <c r="D30" s="113"/>
      <c r="E30" s="88"/>
      <c r="F30" s="89"/>
      <c r="G30" s="83"/>
      <c r="H30" s="76"/>
      <c r="I30" s="77"/>
      <c r="J30" s="115"/>
      <c r="K30" s="77"/>
      <c r="L30" s="112"/>
    </row>
    <row r="31" spans="1:12" ht="15" customHeight="1" x14ac:dyDescent="0.25">
      <c r="A31" s="83">
        <f t="shared" ref="A31" si="12">A29+1</f>
        <v>9</v>
      </c>
      <c r="B31" s="87" t="s">
        <v>112</v>
      </c>
      <c r="C31" s="77"/>
      <c r="D31" s="113">
        <v>957755570.35000002</v>
      </c>
      <c r="E31" s="88"/>
      <c r="F31" s="89">
        <v>15863907.939999999</v>
      </c>
      <c r="G31" s="83">
        <f t="shared" ref="G31" si="13">G29+1</f>
        <v>31</v>
      </c>
      <c r="H31" s="76" t="s">
        <v>10</v>
      </c>
      <c r="I31" s="77"/>
      <c r="J31" s="113">
        <v>300000000</v>
      </c>
      <c r="K31" s="77"/>
      <c r="L31" s="112">
        <v>6462500</v>
      </c>
    </row>
    <row r="32" spans="1:12" ht="15" customHeight="1" x14ac:dyDescent="0.25">
      <c r="A32" s="83"/>
      <c r="B32" s="87"/>
      <c r="C32" s="77"/>
      <c r="D32" s="113"/>
      <c r="E32" s="88"/>
      <c r="F32" s="89"/>
      <c r="G32" s="83"/>
      <c r="H32" s="76"/>
      <c r="I32" s="77"/>
      <c r="J32" s="113"/>
      <c r="K32" s="77"/>
      <c r="L32" s="112"/>
    </row>
    <row r="33" spans="1:12" ht="15.75" customHeight="1" x14ac:dyDescent="0.25">
      <c r="A33" s="83">
        <f t="shared" ref="A33" si="14">A31+1</f>
        <v>10</v>
      </c>
      <c r="B33" s="87" t="s">
        <v>7</v>
      </c>
      <c r="C33" s="77"/>
      <c r="D33" s="115">
        <v>100000000</v>
      </c>
      <c r="E33" s="88"/>
      <c r="F33" s="89">
        <v>371973.73</v>
      </c>
      <c r="G33" s="83">
        <f t="shared" ref="G33" si="15">G31+1</f>
        <v>32</v>
      </c>
      <c r="H33" s="76" t="s">
        <v>10</v>
      </c>
      <c r="I33" s="77"/>
      <c r="J33" s="114">
        <v>299888355</v>
      </c>
      <c r="K33" s="77"/>
      <c r="L33" s="112">
        <v>6244016.4000000004</v>
      </c>
    </row>
    <row r="34" spans="1:12" ht="15.75" customHeight="1" x14ac:dyDescent="0.25">
      <c r="A34" s="83"/>
      <c r="B34" s="87"/>
      <c r="C34" s="77"/>
      <c r="D34" s="115"/>
      <c r="E34" s="88"/>
      <c r="F34" s="89"/>
      <c r="G34" s="83"/>
      <c r="H34" s="76"/>
      <c r="I34" s="77"/>
      <c r="J34" s="114"/>
      <c r="K34" s="77"/>
      <c r="L34" s="112"/>
    </row>
    <row r="35" spans="1:12" ht="15" customHeight="1" x14ac:dyDescent="0.25">
      <c r="A35" s="83">
        <f t="shared" ref="A35" si="16">A33+1</f>
        <v>11</v>
      </c>
      <c r="B35" s="87" t="s">
        <v>117</v>
      </c>
      <c r="C35" s="77"/>
      <c r="D35" s="115">
        <v>500000000</v>
      </c>
      <c r="E35" s="88"/>
      <c r="F35" s="89">
        <v>8621318.2599999998</v>
      </c>
      <c r="G35" s="83">
        <f t="shared" ref="G35" si="17">G33+1</f>
        <v>33</v>
      </c>
      <c r="H35" s="76" t="s">
        <v>10</v>
      </c>
      <c r="I35" s="77"/>
      <c r="J35" s="115">
        <v>223786059</v>
      </c>
      <c r="K35" s="77"/>
      <c r="L35" s="112">
        <v>4302117.72</v>
      </c>
    </row>
    <row r="36" spans="1:12" ht="15" customHeight="1" x14ac:dyDescent="0.25">
      <c r="A36" s="83"/>
      <c r="B36" s="87"/>
      <c r="C36" s="77"/>
      <c r="D36" s="115"/>
      <c r="E36" s="88"/>
      <c r="F36" s="89"/>
      <c r="G36" s="83"/>
      <c r="H36" s="76"/>
      <c r="I36" s="77"/>
      <c r="J36" s="115"/>
      <c r="K36" s="77"/>
      <c r="L36" s="112"/>
    </row>
    <row r="37" spans="1:12" ht="15" customHeight="1" x14ac:dyDescent="0.25">
      <c r="A37" s="83">
        <f t="shared" ref="A37" si="18">A35+1</f>
        <v>12</v>
      </c>
      <c r="B37" s="87" t="s">
        <v>112</v>
      </c>
      <c r="C37" s="77"/>
      <c r="D37" s="115">
        <v>1400000000</v>
      </c>
      <c r="E37" s="88"/>
      <c r="F37" s="89">
        <v>21411578.199999999</v>
      </c>
      <c r="G37" s="83">
        <f t="shared" ref="G37" si="19">G35+1</f>
        <v>34</v>
      </c>
      <c r="H37" s="76" t="s">
        <v>10</v>
      </c>
      <c r="I37" s="77"/>
      <c r="J37" s="115">
        <v>500379494</v>
      </c>
      <c r="K37" s="77"/>
      <c r="L37" s="112">
        <v>10349422.119999999</v>
      </c>
    </row>
    <row r="38" spans="1:12" ht="15" customHeight="1" x14ac:dyDescent="0.25">
      <c r="A38" s="83"/>
      <c r="B38" s="87"/>
      <c r="C38" s="77"/>
      <c r="D38" s="115"/>
      <c r="E38" s="88"/>
      <c r="F38" s="89"/>
      <c r="G38" s="83"/>
      <c r="H38" s="76"/>
      <c r="I38" s="77"/>
      <c r="J38" s="115"/>
      <c r="K38" s="77"/>
      <c r="L38" s="112"/>
    </row>
    <row r="39" spans="1:12" ht="15" customHeight="1" x14ac:dyDescent="0.25">
      <c r="A39" s="83">
        <f t="shared" ref="A39" si="20">A37+1</f>
        <v>13</v>
      </c>
      <c r="B39" s="87" t="s">
        <v>112</v>
      </c>
      <c r="C39" s="77"/>
      <c r="D39" s="115">
        <v>610000000</v>
      </c>
      <c r="E39" s="88"/>
      <c r="F39" s="89">
        <v>9433290.370000001</v>
      </c>
      <c r="G39" s="83">
        <f t="shared" ref="G39" si="21">G37+1</f>
        <v>35</v>
      </c>
      <c r="H39" s="76" t="s">
        <v>10</v>
      </c>
      <c r="I39" s="77"/>
      <c r="J39" s="115">
        <v>86788886</v>
      </c>
      <c r="K39" s="77"/>
      <c r="L39" s="112">
        <v>1878227.4200000002</v>
      </c>
    </row>
    <row r="40" spans="1:12" ht="15" customHeight="1" x14ac:dyDescent="0.25">
      <c r="A40" s="83"/>
      <c r="B40" s="87"/>
      <c r="C40" s="77"/>
      <c r="D40" s="115"/>
      <c r="E40" s="88"/>
      <c r="F40" s="89"/>
      <c r="G40" s="83"/>
      <c r="H40" s="76"/>
      <c r="I40" s="77"/>
      <c r="J40" s="115"/>
      <c r="K40" s="77"/>
      <c r="L40" s="112"/>
    </row>
    <row r="41" spans="1:12" ht="15" customHeight="1" x14ac:dyDescent="0.25">
      <c r="A41" s="83">
        <f t="shared" ref="A41:A57" si="22">A39+1</f>
        <v>14</v>
      </c>
      <c r="B41" s="87" t="s">
        <v>118</v>
      </c>
      <c r="C41" s="77"/>
      <c r="D41" s="115">
        <v>535000000</v>
      </c>
      <c r="E41" s="88"/>
      <c r="F41" s="89">
        <v>7383974.0199999996</v>
      </c>
      <c r="G41" s="83">
        <f t="shared" ref="G41" si="23">G39+1</f>
        <v>36</v>
      </c>
      <c r="H41" s="76" t="s">
        <v>10</v>
      </c>
      <c r="I41" s="77"/>
      <c r="J41" s="115">
        <v>56998668</v>
      </c>
      <c r="K41" s="77"/>
      <c r="L41" s="112">
        <v>1256515.55</v>
      </c>
    </row>
    <row r="42" spans="1:12" ht="15" customHeight="1" x14ac:dyDescent="0.25">
      <c r="A42" s="83"/>
      <c r="B42" s="87"/>
      <c r="C42" s="77"/>
      <c r="D42" s="115"/>
      <c r="E42" s="88"/>
      <c r="F42" s="89"/>
      <c r="G42" s="83"/>
      <c r="H42" s="76"/>
      <c r="I42" s="77"/>
      <c r="J42" s="115"/>
      <c r="K42" s="77"/>
      <c r="L42" s="112"/>
    </row>
    <row r="43" spans="1:12" ht="15" customHeight="1" x14ac:dyDescent="0.25">
      <c r="A43" s="83">
        <f t="shared" si="22"/>
        <v>15</v>
      </c>
      <c r="B43" s="87" t="s">
        <v>116</v>
      </c>
      <c r="C43" s="77"/>
      <c r="D43" s="115">
        <v>735000000</v>
      </c>
      <c r="E43" s="88"/>
      <c r="F43" s="89">
        <v>11162205.780000001</v>
      </c>
      <c r="G43" s="83">
        <f t="shared" ref="G43" si="24">G41+1</f>
        <v>37</v>
      </c>
      <c r="H43" s="76" t="s">
        <v>120</v>
      </c>
      <c r="I43" s="77"/>
      <c r="J43" s="115">
        <v>420000000</v>
      </c>
      <c r="K43" s="77"/>
      <c r="L43" s="112">
        <v>6211366.2999999998</v>
      </c>
    </row>
    <row r="44" spans="1:12" ht="15" customHeight="1" x14ac:dyDescent="0.25">
      <c r="A44" s="83"/>
      <c r="B44" s="87"/>
      <c r="C44" s="77"/>
      <c r="D44" s="115"/>
      <c r="E44" s="88"/>
      <c r="F44" s="89"/>
      <c r="G44" s="83"/>
      <c r="H44" s="76"/>
      <c r="I44" s="77"/>
      <c r="J44" s="115"/>
      <c r="K44" s="77"/>
      <c r="L44" s="112"/>
    </row>
    <row r="45" spans="1:12" ht="15" customHeight="1" x14ac:dyDescent="0.25">
      <c r="A45" s="83">
        <f t="shared" si="22"/>
        <v>16</v>
      </c>
      <c r="B45" s="87" t="s">
        <v>112</v>
      </c>
      <c r="C45" s="77"/>
      <c r="D45" s="115">
        <v>500000000</v>
      </c>
      <c r="E45" s="88"/>
      <c r="F45" s="89">
        <v>6183131.9299999997</v>
      </c>
      <c r="G45" s="83">
        <f t="shared" ref="G45:G51" si="25">G43+1</f>
        <v>38</v>
      </c>
      <c r="H45" s="76" t="s">
        <v>121</v>
      </c>
      <c r="J45" s="101">
        <v>2500000000</v>
      </c>
      <c r="L45" s="112">
        <v>16369443.68</v>
      </c>
    </row>
    <row r="46" spans="1:12" ht="15" customHeight="1" x14ac:dyDescent="0.25">
      <c r="A46" s="83"/>
      <c r="B46" s="87"/>
      <c r="C46" s="77"/>
      <c r="D46" s="115"/>
      <c r="E46" s="88"/>
      <c r="F46" s="89"/>
      <c r="G46" s="83"/>
      <c r="H46" s="76"/>
      <c r="J46" s="101"/>
      <c r="L46" s="112"/>
    </row>
    <row r="47" spans="1:12" ht="15" customHeight="1" x14ac:dyDescent="0.25">
      <c r="A47" s="83">
        <f t="shared" si="22"/>
        <v>17</v>
      </c>
      <c r="B47" s="87" t="s">
        <v>118</v>
      </c>
      <c r="C47" s="77"/>
      <c r="D47" s="115">
        <v>1312000000</v>
      </c>
      <c r="E47" s="88"/>
      <c r="F47" s="89">
        <v>18780206.16</v>
      </c>
      <c r="G47" s="83">
        <f t="shared" ref="G47" si="26">G45+1</f>
        <v>39</v>
      </c>
      <c r="H47" s="76" t="s">
        <v>121</v>
      </c>
      <c r="J47" s="101">
        <v>569432472.52999997</v>
      </c>
      <c r="L47" s="112">
        <v>4089565.61</v>
      </c>
    </row>
    <row r="48" spans="1:12" ht="15" customHeight="1" x14ac:dyDescent="0.25">
      <c r="A48" s="83"/>
      <c r="B48" s="87"/>
      <c r="C48" s="77"/>
      <c r="D48" s="115"/>
      <c r="E48" s="88"/>
      <c r="F48" s="89"/>
      <c r="G48" s="83"/>
      <c r="H48" s="76"/>
      <c r="J48" s="101"/>
      <c r="L48" s="112"/>
    </row>
    <row r="49" spans="1:12" ht="15" customHeight="1" x14ac:dyDescent="0.25">
      <c r="A49" s="83">
        <f t="shared" si="22"/>
        <v>18</v>
      </c>
      <c r="B49" s="87" t="s">
        <v>123</v>
      </c>
      <c r="C49" s="69"/>
      <c r="D49" s="115">
        <v>5115348231</v>
      </c>
      <c r="E49" s="71"/>
      <c r="F49" s="89">
        <v>35126708.689999998</v>
      </c>
      <c r="G49" s="83">
        <f t="shared" ref="G49" si="27">G47+1</f>
        <v>40</v>
      </c>
      <c r="H49" s="76" t="s">
        <v>10</v>
      </c>
      <c r="J49" s="101">
        <v>2250000000</v>
      </c>
      <c r="K49" s="88"/>
      <c r="L49" s="112" t="s">
        <v>106</v>
      </c>
    </row>
    <row r="50" spans="1:12" ht="15" customHeight="1" x14ac:dyDescent="0.25">
      <c r="A50" s="83"/>
      <c r="B50" s="87"/>
      <c r="C50" s="69"/>
      <c r="D50" s="115">
        <v>3000000000</v>
      </c>
      <c r="E50" s="71"/>
      <c r="F50" s="90"/>
      <c r="G50" s="83"/>
      <c r="H50" s="76"/>
      <c r="J50" s="101"/>
      <c r="K50" s="88"/>
      <c r="L50" s="112"/>
    </row>
    <row r="51" spans="1:12" ht="15" customHeight="1" x14ac:dyDescent="0.25">
      <c r="A51" s="83">
        <f t="shared" si="22"/>
        <v>19</v>
      </c>
      <c r="B51" s="87" t="s">
        <v>124</v>
      </c>
      <c r="C51" s="69"/>
      <c r="D51" s="115">
        <v>3000000000</v>
      </c>
      <c r="E51" s="71"/>
      <c r="F51" s="89">
        <v>19218135.5</v>
      </c>
      <c r="G51" s="83">
        <f t="shared" si="25"/>
        <v>41</v>
      </c>
      <c r="H51" s="76" t="s">
        <v>10</v>
      </c>
      <c r="J51" s="81">
        <v>700000000</v>
      </c>
      <c r="L51" s="112" t="s">
        <v>106</v>
      </c>
    </row>
    <row r="52" spans="1:12" ht="15" customHeight="1" x14ac:dyDescent="0.25">
      <c r="A52" s="83"/>
      <c r="B52" s="87"/>
      <c r="C52" s="69"/>
      <c r="D52" s="115">
        <v>1000000000</v>
      </c>
      <c r="E52" s="71"/>
      <c r="F52" s="90"/>
      <c r="G52" s="83"/>
      <c r="H52" s="76"/>
      <c r="J52" s="81"/>
      <c r="L52" s="112"/>
    </row>
    <row r="53" spans="1:12" ht="15" customHeight="1" x14ac:dyDescent="0.25">
      <c r="A53" s="83">
        <f t="shared" si="22"/>
        <v>20</v>
      </c>
      <c r="B53" s="87" t="s">
        <v>125</v>
      </c>
      <c r="C53" s="69"/>
      <c r="D53" s="115">
        <v>2000000000</v>
      </c>
      <c r="E53" s="71"/>
      <c r="F53" s="89">
        <v>13727777.779999999</v>
      </c>
      <c r="L53" s="26"/>
    </row>
    <row r="54" spans="1:12" ht="15" customHeight="1" x14ac:dyDescent="0.25">
      <c r="A54" s="83"/>
      <c r="B54" s="87"/>
      <c r="C54" s="69"/>
      <c r="D54" s="115">
        <v>1000000000</v>
      </c>
      <c r="E54" s="71"/>
      <c r="F54" s="90"/>
      <c r="L54" s="26"/>
    </row>
    <row r="55" spans="1:12" ht="15" customHeight="1" x14ac:dyDescent="0.25">
      <c r="A55" s="83">
        <f t="shared" si="22"/>
        <v>21</v>
      </c>
      <c r="B55" s="87" t="s">
        <v>125</v>
      </c>
      <c r="C55" s="69"/>
      <c r="D55" s="115">
        <v>1000000000</v>
      </c>
      <c r="E55" s="71"/>
      <c r="F55" s="89">
        <v>6633750</v>
      </c>
      <c r="L55" s="26"/>
    </row>
    <row r="56" spans="1:12" ht="15" customHeight="1" x14ac:dyDescent="0.25">
      <c r="A56" s="83"/>
      <c r="B56" s="87"/>
      <c r="C56" s="69"/>
      <c r="D56" s="115">
        <v>1000000000</v>
      </c>
      <c r="E56" s="71"/>
      <c r="F56" s="90"/>
      <c r="L56" s="26"/>
    </row>
    <row r="57" spans="1:12" ht="15" customHeight="1" x14ac:dyDescent="0.25">
      <c r="A57" s="83">
        <f t="shared" si="22"/>
        <v>22</v>
      </c>
      <c r="B57" s="87" t="s">
        <v>126</v>
      </c>
      <c r="C57" s="77"/>
      <c r="D57" s="115">
        <v>800000000</v>
      </c>
      <c r="F57" s="89">
        <v>1816145.33</v>
      </c>
      <c r="L57" s="26"/>
    </row>
    <row r="58" spans="1:12" ht="15" customHeight="1" x14ac:dyDescent="0.25">
      <c r="A58" s="83"/>
      <c r="B58" s="87"/>
      <c r="C58" s="77"/>
      <c r="D58" s="115"/>
      <c r="F58" s="90"/>
      <c r="L58" s="26"/>
    </row>
    <row r="59" spans="1:12" ht="15" customHeight="1" x14ac:dyDescent="0.25">
      <c r="F59" s="26"/>
      <c r="L59" s="26"/>
    </row>
    <row r="60" spans="1:12" ht="15" customHeight="1" x14ac:dyDescent="0.25">
      <c r="A60" s="56" t="s">
        <v>27</v>
      </c>
      <c r="B60" s="56"/>
      <c r="C60" s="56"/>
      <c r="D60" s="56"/>
      <c r="E60" s="107">
        <f>SUM(F15:F59)</f>
        <v>241108046.99000004</v>
      </c>
      <c r="F60" s="107"/>
      <c r="H60" s="93" t="s">
        <v>28</v>
      </c>
      <c r="I60" s="93"/>
      <c r="J60" s="93"/>
      <c r="K60" s="92">
        <f>SUM(L15:L59)</f>
        <v>193509635.80000004</v>
      </c>
      <c r="L60" s="92"/>
    </row>
    <row r="61" spans="1:12" ht="15" customHeight="1" x14ac:dyDescent="0.25">
      <c r="A61" s="56"/>
      <c r="B61" s="56"/>
      <c r="C61" s="56"/>
      <c r="D61" s="56"/>
      <c r="E61" s="107"/>
      <c r="F61" s="107"/>
      <c r="H61" s="93"/>
      <c r="I61" s="93"/>
      <c r="J61" s="93"/>
      <c r="K61" s="92"/>
      <c r="L61" s="92"/>
    </row>
    <row r="62" spans="1:12" ht="15" customHeight="1" x14ac:dyDescent="0.25">
      <c r="A62" s="10"/>
      <c r="B62" s="10"/>
      <c r="C62" s="10"/>
      <c r="D62" s="10"/>
      <c r="E62" s="10"/>
      <c r="F62" s="10"/>
      <c r="G62" s="10"/>
    </row>
    <row r="63" spans="1:12" ht="15" customHeight="1" x14ac:dyDescent="0.25">
      <c r="A63" s="55" t="s">
        <v>31</v>
      </c>
      <c r="B63" s="55"/>
      <c r="C63" s="55"/>
      <c r="D63" s="55"/>
      <c r="E63" s="55"/>
      <c r="F63" s="55"/>
      <c r="G63" s="55"/>
      <c r="H63" s="55"/>
      <c r="I63" s="55"/>
      <c r="J63" s="55"/>
      <c r="K63" s="91">
        <f>K60+E60</f>
        <v>434617682.79000008</v>
      </c>
      <c r="L63" s="91"/>
    </row>
    <row r="64" spans="1:12" ht="15" customHeight="1" x14ac:dyDescent="0.25">
      <c r="A64" s="55"/>
      <c r="B64" s="55"/>
      <c r="C64" s="55"/>
      <c r="D64" s="55"/>
      <c r="E64" s="55"/>
      <c r="F64" s="55"/>
      <c r="G64" s="55"/>
      <c r="H64" s="55"/>
      <c r="I64" s="55"/>
      <c r="J64" s="55"/>
      <c r="K64" s="91"/>
      <c r="L64" s="91"/>
    </row>
    <row r="65" spans="1:12" x14ac:dyDescent="0.25">
      <c r="A65" s="52" t="s">
        <v>66</v>
      </c>
    </row>
    <row r="66" spans="1:12" x14ac:dyDescent="0.25">
      <c r="A66" s="52" t="s">
        <v>67</v>
      </c>
    </row>
    <row r="67" spans="1:12" x14ac:dyDescent="0.25">
      <c r="A67" s="36" t="s">
        <v>136</v>
      </c>
      <c r="L67" s="27"/>
    </row>
    <row r="68" spans="1:12" x14ac:dyDescent="0.25">
      <c r="A68" s="36" t="s">
        <v>137</v>
      </c>
    </row>
    <row r="69" spans="1:12" x14ac:dyDescent="0.25">
      <c r="A69" s="36" t="s">
        <v>138</v>
      </c>
    </row>
  </sheetData>
  <mergeCells count="235">
    <mergeCell ref="K41:K42"/>
    <mergeCell ref="E60:F61"/>
    <mergeCell ref="H60:J61"/>
    <mergeCell ref="K60:L61"/>
    <mergeCell ref="F51:F52"/>
    <mergeCell ref="F53:F54"/>
    <mergeCell ref="F55:F56"/>
    <mergeCell ref="L49:L50"/>
    <mergeCell ref="F49:F50"/>
    <mergeCell ref="F57:F58"/>
    <mergeCell ref="G45:G46"/>
    <mergeCell ref="G47:G48"/>
    <mergeCell ref="G51:G52"/>
    <mergeCell ref="E47:E48"/>
    <mergeCell ref="L45:L46"/>
    <mergeCell ref="L47:L48"/>
    <mergeCell ref="L51:L52"/>
    <mergeCell ref="G43:G44"/>
    <mergeCell ref="H43:H44"/>
    <mergeCell ref="I43:I44"/>
    <mergeCell ref="J43:J44"/>
    <mergeCell ref="K43:K44"/>
    <mergeCell ref="L43:L44"/>
    <mergeCell ref="A41:A42"/>
    <mergeCell ref="F41:F42"/>
    <mergeCell ref="A43:A44"/>
    <mergeCell ref="A45:A46"/>
    <mergeCell ref="B41:B42"/>
    <mergeCell ref="B43:B44"/>
    <mergeCell ref="C41:C42"/>
    <mergeCell ref="C43:C44"/>
    <mergeCell ref="D41:D42"/>
    <mergeCell ref="D43:D44"/>
    <mergeCell ref="E41:E42"/>
    <mergeCell ref="E43:E44"/>
    <mergeCell ref="F43:F44"/>
    <mergeCell ref="E45:E46"/>
    <mergeCell ref="A47:A48"/>
    <mergeCell ref="G49:G50"/>
    <mergeCell ref="B45:B46"/>
    <mergeCell ref="B47:B48"/>
    <mergeCell ref="D45:D46"/>
    <mergeCell ref="D47:D48"/>
    <mergeCell ref="C45:C46"/>
    <mergeCell ref="C47:C48"/>
    <mergeCell ref="K63:L64"/>
    <mergeCell ref="A51:A52"/>
    <mergeCell ref="A53:A54"/>
    <mergeCell ref="A55:A56"/>
    <mergeCell ref="A57:A58"/>
    <mergeCell ref="B51:B52"/>
    <mergeCell ref="D51:D52"/>
    <mergeCell ref="B53:B54"/>
    <mergeCell ref="D53:D54"/>
    <mergeCell ref="B55:B56"/>
    <mergeCell ref="D55:D56"/>
    <mergeCell ref="A49:A50"/>
    <mergeCell ref="D49:D50"/>
    <mergeCell ref="B49:B50"/>
    <mergeCell ref="F45:F46"/>
    <mergeCell ref="F47:F48"/>
    <mergeCell ref="B57:B58"/>
    <mergeCell ref="C57:C58"/>
    <mergeCell ref="D57:D58"/>
    <mergeCell ref="K49:K50"/>
    <mergeCell ref="H45:H46"/>
    <mergeCell ref="H47:H48"/>
    <mergeCell ref="H49:H50"/>
    <mergeCell ref="H51:H52"/>
    <mergeCell ref="J45:J46"/>
    <mergeCell ref="J47:J48"/>
    <mergeCell ref="J49:J50"/>
    <mergeCell ref="J51:J52"/>
    <mergeCell ref="I37:I38"/>
    <mergeCell ref="J37:J38"/>
    <mergeCell ref="K35:K36"/>
    <mergeCell ref="A35:A36"/>
    <mergeCell ref="B35:B36"/>
    <mergeCell ref="C35:C36"/>
    <mergeCell ref="D35:D36"/>
    <mergeCell ref="E35:E36"/>
    <mergeCell ref="F39:F40"/>
    <mergeCell ref="A37:A38"/>
    <mergeCell ref="B37:B38"/>
    <mergeCell ref="C37:C38"/>
    <mergeCell ref="D37:D38"/>
    <mergeCell ref="E37:E38"/>
    <mergeCell ref="F37:F38"/>
    <mergeCell ref="F35:F36"/>
    <mergeCell ref="G35:G36"/>
    <mergeCell ref="H37:H38"/>
    <mergeCell ref="A39:A40"/>
    <mergeCell ref="B39:B40"/>
    <mergeCell ref="C39:C40"/>
    <mergeCell ref="D39:D40"/>
    <mergeCell ref="E39:E40"/>
    <mergeCell ref="F31:F32"/>
    <mergeCell ref="G31:G32"/>
    <mergeCell ref="H33:H34"/>
    <mergeCell ref="I33:I34"/>
    <mergeCell ref="A33:A34"/>
    <mergeCell ref="B33:B34"/>
    <mergeCell ref="C33:C34"/>
    <mergeCell ref="D33:D34"/>
    <mergeCell ref="E33:E34"/>
    <mergeCell ref="F33:F34"/>
    <mergeCell ref="G33:G34"/>
    <mergeCell ref="H31:H32"/>
    <mergeCell ref="I31:I32"/>
    <mergeCell ref="A31:A32"/>
    <mergeCell ref="B31:B32"/>
    <mergeCell ref="C31:C32"/>
    <mergeCell ref="D31:D32"/>
    <mergeCell ref="E31:E32"/>
    <mergeCell ref="K27:K28"/>
    <mergeCell ref="L27:L28"/>
    <mergeCell ref="A29:A30"/>
    <mergeCell ref="B29:B30"/>
    <mergeCell ref="C29:C30"/>
    <mergeCell ref="D29:D30"/>
    <mergeCell ref="E29:E30"/>
    <mergeCell ref="L29:L30"/>
    <mergeCell ref="F29:F30"/>
    <mergeCell ref="G29:G30"/>
    <mergeCell ref="K29:K30"/>
    <mergeCell ref="A27:A28"/>
    <mergeCell ref="B27:B28"/>
    <mergeCell ref="C27:C28"/>
    <mergeCell ref="D27:D28"/>
    <mergeCell ref="E27:E28"/>
    <mergeCell ref="F27:F28"/>
    <mergeCell ref="G27:G28"/>
    <mergeCell ref="H29:H30"/>
    <mergeCell ref="I29:I30"/>
    <mergeCell ref="H27:H28"/>
    <mergeCell ref="I27:I28"/>
    <mergeCell ref="J27:J28"/>
    <mergeCell ref="J29:J30"/>
    <mergeCell ref="A23:A24"/>
    <mergeCell ref="B23:B24"/>
    <mergeCell ref="C23:C24"/>
    <mergeCell ref="D23:D24"/>
    <mergeCell ref="E23:E24"/>
    <mergeCell ref="L23:L24"/>
    <mergeCell ref="A25:A26"/>
    <mergeCell ref="B25:B26"/>
    <mergeCell ref="C25:C26"/>
    <mergeCell ref="D25:D26"/>
    <mergeCell ref="E25:E26"/>
    <mergeCell ref="F25:F26"/>
    <mergeCell ref="G25:G26"/>
    <mergeCell ref="H25:H26"/>
    <mergeCell ref="I25:I26"/>
    <mergeCell ref="F23:F24"/>
    <mergeCell ref="G23:G24"/>
    <mergeCell ref="H23:H24"/>
    <mergeCell ref="I23:I24"/>
    <mergeCell ref="J23:J24"/>
    <mergeCell ref="K23:K24"/>
    <mergeCell ref="J25:J26"/>
    <mergeCell ref="K25:K26"/>
    <mergeCell ref="L25:L26"/>
    <mergeCell ref="J19:J20"/>
    <mergeCell ref="K19:K20"/>
    <mergeCell ref="L19:L20"/>
    <mergeCell ref="J21:J22"/>
    <mergeCell ref="K21:K22"/>
    <mergeCell ref="L21:L22"/>
    <mergeCell ref="A19:A20"/>
    <mergeCell ref="B19:B20"/>
    <mergeCell ref="C19:C20"/>
    <mergeCell ref="D19:D20"/>
    <mergeCell ref="E19:E20"/>
    <mergeCell ref="F19:F20"/>
    <mergeCell ref="G19:G20"/>
    <mergeCell ref="H19:H20"/>
    <mergeCell ref="I19:I20"/>
    <mergeCell ref="A21:A22"/>
    <mergeCell ref="B21:B22"/>
    <mergeCell ref="C21:C22"/>
    <mergeCell ref="D21:D22"/>
    <mergeCell ref="E21:E22"/>
    <mergeCell ref="F21:F22"/>
    <mergeCell ref="G21:G22"/>
    <mergeCell ref="H21:H22"/>
    <mergeCell ref="I21:I22"/>
    <mergeCell ref="I15:I16"/>
    <mergeCell ref="J15:J16"/>
    <mergeCell ref="K15:K16"/>
    <mergeCell ref="L15:L16"/>
    <mergeCell ref="A17:A18"/>
    <mergeCell ref="B17:B18"/>
    <mergeCell ref="C17:C18"/>
    <mergeCell ref="D17:D18"/>
    <mergeCell ref="E17:E18"/>
    <mergeCell ref="L17:L18"/>
    <mergeCell ref="F17:F18"/>
    <mergeCell ref="G17:G18"/>
    <mergeCell ref="H17:H18"/>
    <mergeCell ref="I17:I18"/>
    <mergeCell ref="J17:J18"/>
    <mergeCell ref="K17:K18"/>
    <mergeCell ref="G11:G14"/>
    <mergeCell ref="A15:A16"/>
    <mergeCell ref="B15:B16"/>
    <mergeCell ref="C15:C16"/>
    <mergeCell ref="D15:D16"/>
    <mergeCell ref="E15:E16"/>
    <mergeCell ref="F15:F16"/>
    <mergeCell ref="G15:G16"/>
    <mergeCell ref="H15:H16"/>
    <mergeCell ref="J31:J32"/>
    <mergeCell ref="J33:J34"/>
    <mergeCell ref="H35:H36"/>
    <mergeCell ref="I35:I36"/>
    <mergeCell ref="J35:J36"/>
    <mergeCell ref="G41:G42"/>
    <mergeCell ref="L37:L38"/>
    <mergeCell ref="L39:L40"/>
    <mergeCell ref="K37:K38"/>
    <mergeCell ref="K39:K40"/>
    <mergeCell ref="I39:I40"/>
    <mergeCell ref="I41:I42"/>
    <mergeCell ref="K31:K32"/>
    <mergeCell ref="L31:L32"/>
    <mergeCell ref="G37:G38"/>
    <mergeCell ref="G39:G40"/>
    <mergeCell ref="H39:H40"/>
    <mergeCell ref="H41:H42"/>
    <mergeCell ref="J39:J40"/>
    <mergeCell ref="J41:J42"/>
    <mergeCell ref="K33:K34"/>
    <mergeCell ref="L33:L34"/>
    <mergeCell ref="L35:L36"/>
    <mergeCell ref="L41:L4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B32"/>
  <sheetViews>
    <sheetView zoomScale="90" zoomScaleNormal="90" workbookViewId="0">
      <selection activeCell="F25" sqref="F25"/>
    </sheetView>
  </sheetViews>
  <sheetFormatPr baseColWidth="10" defaultRowHeight="15" x14ac:dyDescent="0.25"/>
  <cols>
    <col min="1" max="1" width="4.42578125" customWidth="1"/>
    <col min="2" max="2" width="27.28515625" customWidth="1"/>
    <col min="3" max="3" width="2.5703125" customWidth="1"/>
    <col min="4" max="4" width="17.85546875" customWidth="1"/>
    <col min="5" max="5" width="3" customWidth="1"/>
    <col min="6" max="6" width="20.85546875" customWidth="1"/>
    <col min="7" max="7" width="2.28515625" customWidth="1"/>
    <col min="8" max="8" width="18.28515625" customWidth="1"/>
    <col min="9" max="9" width="22.85546875" customWidth="1"/>
    <col min="10" max="10" width="3" customWidth="1"/>
    <col min="11" max="11" width="17.140625" customWidth="1"/>
    <col min="12" max="12" width="3.5703125" customWidth="1"/>
    <col min="13" max="13" width="32" customWidth="1"/>
    <col min="16" max="16" width="16" bestFit="1" customWidth="1"/>
  </cols>
  <sheetData>
    <row r="7" spans="1:19" ht="8.25" customHeight="1" x14ac:dyDescent="0.25"/>
    <row r="8" spans="1:19" ht="4.5" customHeight="1" x14ac:dyDescent="0.25">
      <c r="A8" s="1"/>
      <c r="B8" s="1"/>
      <c r="C8" s="1"/>
      <c r="D8" s="1"/>
      <c r="E8" s="1"/>
      <c r="F8" s="1"/>
      <c r="G8" s="1"/>
      <c r="H8" s="1"/>
      <c r="I8" s="1"/>
      <c r="J8" s="1"/>
      <c r="K8" s="1"/>
      <c r="L8" s="1"/>
      <c r="M8" s="8"/>
      <c r="N8" s="8"/>
      <c r="O8" s="8"/>
      <c r="P8" s="8"/>
      <c r="Q8" s="8"/>
      <c r="R8" s="8"/>
      <c r="S8" s="8"/>
    </row>
    <row r="9" spans="1:19" ht="47.25" customHeight="1" x14ac:dyDescent="0.25">
      <c r="A9" s="1"/>
      <c r="B9" s="57" t="s">
        <v>71</v>
      </c>
      <c r="C9" s="1"/>
      <c r="D9" s="58" t="s">
        <v>72</v>
      </c>
      <c r="E9" s="1"/>
      <c r="F9" s="57" t="s">
        <v>83</v>
      </c>
      <c r="G9" s="58"/>
      <c r="H9" s="57" t="s">
        <v>107</v>
      </c>
      <c r="I9" s="57" t="s">
        <v>108</v>
      </c>
      <c r="J9" s="58"/>
      <c r="K9" s="57" t="s">
        <v>140</v>
      </c>
      <c r="L9" s="58"/>
      <c r="M9" s="8"/>
      <c r="N9" s="8"/>
      <c r="O9" s="8"/>
      <c r="P9" s="8"/>
      <c r="Q9" s="8"/>
      <c r="R9" s="8"/>
      <c r="S9" s="8"/>
    </row>
    <row r="10" spans="1:19" x14ac:dyDescent="0.25">
      <c r="A10" s="1"/>
      <c r="B10" s="1"/>
      <c r="C10" s="1"/>
      <c r="D10" s="1"/>
      <c r="E10" s="1"/>
      <c r="F10" s="1"/>
      <c r="G10" s="1"/>
      <c r="H10" s="1"/>
      <c r="I10" s="1"/>
      <c r="J10" s="1"/>
      <c r="K10" s="1"/>
      <c r="L10" s="1"/>
      <c r="M10" s="8"/>
      <c r="N10" s="8"/>
      <c r="O10" s="8"/>
      <c r="P10" s="8"/>
      <c r="Q10" s="8"/>
      <c r="R10" s="8"/>
      <c r="S10" s="8"/>
    </row>
    <row r="11" spans="1:19" ht="37.5" customHeight="1" x14ac:dyDescent="0.25">
      <c r="A11" s="83">
        <v>1</v>
      </c>
      <c r="B11" s="118" t="s">
        <v>87</v>
      </c>
      <c r="C11" s="77"/>
      <c r="D11" s="118" t="s">
        <v>76</v>
      </c>
      <c r="E11" s="77"/>
      <c r="F11" s="119">
        <v>800000000</v>
      </c>
      <c r="G11" s="77"/>
      <c r="H11" s="119">
        <v>148802660.27999997</v>
      </c>
      <c r="I11" s="119">
        <v>148802660.27999997</v>
      </c>
      <c r="J11" s="77"/>
      <c r="K11" s="119">
        <v>0</v>
      </c>
      <c r="L11" s="77"/>
      <c r="M11" s="25"/>
    </row>
    <row r="12" spans="1:19" ht="24.75" customHeight="1" x14ac:dyDescent="0.25">
      <c r="A12" s="83"/>
      <c r="B12" s="118"/>
      <c r="C12" s="77"/>
      <c r="D12" s="118"/>
      <c r="E12" s="77"/>
      <c r="F12" s="119"/>
      <c r="G12" s="77"/>
      <c r="H12" s="119"/>
      <c r="I12" s="119"/>
      <c r="J12" s="77"/>
      <c r="K12" s="119"/>
      <c r="L12" s="77"/>
      <c r="M12" s="25"/>
    </row>
    <row r="13" spans="1:19" ht="24" customHeight="1" x14ac:dyDescent="0.25">
      <c r="A13" s="83">
        <f>A11+1</f>
        <v>2</v>
      </c>
      <c r="B13" s="118" t="s">
        <v>85</v>
      </c>
      <c r="C13" s="77"/>
      <c r="D13" s="120" t="s">
        <v>73</v>
      </c>
      <c r="E13" s="77"/>
      <c r="F13" s="119">
        <v>15000000</v>
      </c>
      <c r="G13" s="77"/>
      <c r="H13" s="119">
        <v>7500000</v>
      </c>
      <c r="I13" s="121">
        <v>3750000</v>
      </c>
      <c r="J13" s="77"/>
      <c r="K13" s="119">
        <v>3750000</v>
      </c>
      <c r="L13" s="77"/>
    </row>
    <row r="14" spans="1:19" ht="23.25" customHeight="1" x14ac:dyDescent="0.25">
      <c r="A14" s="83"/>
      <c r="B14" s="118"/>
      <c r="C14" s="77"/>
      <c r="D14" s="120"/>
      <c r="E14" s="77"/>
      <c r="F14" s="119"/>
      <c r="G14" s="77"/>
      <c r="H14" s="119"/>
      <c r="I14" s="121"/>
      <c r="J14" s="77"/>
      <c r="K14" s="119"/>
      <c r="L14" s="77"/>
    </row>
    <row r="15" spans="1:19" ht="30" customHeight="1" x14ac:dyDescent="0.25">
      <c r="A15" s="83">
        <f t="shared" ref="A15" si="0">A13+1</f>
        <v>3</v>
      </c>
      <c r="B15" s="118" t="s">
        <v>86</v>
      </c>
      <c r="C15" s="77"/>
      <c r="D15" s="120" t="s">
        <v>74</v>
      </c>
      <c r="E15" s="77"/>
      <c r="F15" s="119">
        <v>241000000</v>
      </c>
      <c r="G15" s="77"/>
      <c r="H15" s="119">
        <v>96400000</v>
      </c>
      <c r="I15" s="121">
        <v>72300000</v>
      </c>
      <c r="J15" s="77"/>
      <c r="K15" s="119">
        <v>24100000</v>
      </c>
      <c r="L15" s="77"/>
      <c r="M15" s="26"/>
    </row>
    <row r="16" spans="1:19" ht="41.25" customHeight="1" x14ac:dyDescent="0.25">
      <c r="A16" s="83"/>
      <c r="B16" s="118"/>
      <c r="C16" s="77"/>
      <c r="D16" s="120"/>
      <c r="E16" s="77"/>
      <c r="F16" s="119"/>
      <c r="G16" s="77"/>
      <c r="H16" s="119"/>
      <c r="I16" s="121"/>
      <c r="J16" s="77"/>
      <c r="K16" s="119"/>
      <c r="L16" s="77"/>
    </row>
    <row r="17" spans="1:28" ht="25.5" customHeight="1" x14ac:dyDescent="0.25">
      <c r="A17" s="83">
        <f t="shared" ref="A17" si="1">A15+1</f>
        <v>4</v>
      </c>
      <c r="B17" s="118" t="s">
        <v>85</v>
      </c>
      <c r="C17" s="77"/>
      <c r="D17" s="120" t="s">
        <v>75</v>
      </c>
      <c r="E17" s="77"/>
      <c r="F17" s="119">
        <v>85000000</v>
      </c>
      <c r="G17" s="77"/>
      <c r="H17" s="119">
        <v>42500002</v>
      </c>
      <c r="I17" s="121">
        <v>21249999</v>
      </c>
      <c r="J17" s="77"/>
      <c r="K17" s="119">
        <v>21250003</v>
      </c>
      <c r="L17" s="77"/>
    </row>
    <row r="18" spans="1:28" ht="33.75" customHeight="1" x14ac:dyDescent="0.25">
      <c r="A18" s="83"/>
      <c r="B18" s="118"/>
      <c r="C18" s="77"/>
      <c r="D18" s="120"/>
      <c r="E18" s="77"/>
      <c r="F18" s="119"/>
      <c r="G18" s="77"/>
      <c r="H18" s="119"/>
      <c r="I18" s="121"/>
      <c r="J18" s="77"/>
      <c r="K18" s="119"/>
      <c r="L18" s="77"/>
    </row>
    <row r="19" spans="1:28" ht="28.5" customHeight="1" x14ac:dyDescent="0.25">
      <c r="A19" s="83">
        <f t="shared" ref="A19" si="2">A17+1</f>
        <v>5</v>
      </c>
      <c r="B19" s="118" t="s">
        <v>87</v>
      </c>
      <c r="C19" s="77"/>
      <c r="D19" s="120" t="s">
        <v>80</v>
      </c>
      <c r="E19" s="77"/>
      <c r="F19" s="119">
        <v>10200000</v>
      </c>
      <c r="G19" s="77"/>
      <c r="H19" s="119">
        <v>7418184</v>
      </c>
      <c r="I19" s="121">
        <v>2781816</v>
      </c>
      <c r="J19" s="77"/>
      <c r="K19" s="119">
        <v>4636368</v>
      </c>
      <c r="L19" s="60"/>
    </row>
    <row r="20" spans="1:28" ht="28.5" customHeight="1" x14ac:dyDescent="0.25">
      <c r="A20" s="83"/>
      <c r="B20" s="118"/>
      <c r="C20" s="77"/>
      <c r="D20" s="120"/>
      <c r="E20" s="77"/>
      <c r="F20" s="119"/>
      <c r="G20" s="77"/>
      <c r="H20" s="119"/>
      <c r="I20" s="121"/>
      <c r="J20" s="77"/>
      <c r="K20" s="119"/>
      <c r="L20" s="60"/>
    </row>
    <row r="21" spans="1:28" ht="28.5" customHeight="1" x14ac:dyDescent="0.25">
      <c r="A21" s="83">
        <f t="shared" ref="A21" si="3">A19+1</f>
        <v>6</v>
      </c>
      <c r="B21" s="118" t="s">
        <v>82</v>
      </c>
      <c r="C21" s="77"/>
      <c r="D21" s="120" t="s">
        <v>81</v>
      </c>
      <c r="E21" s="77"/>
      <c r="F21" s="119">
        <v>15000000</v>
      </c>
      <c r="G21" s="77"/>
      <c r="H21" s="119">
        <v>15000000</v>
      </c>
      <c r="I21" s="121">
        <v>0</v>
      </c>
      <c r="J21" s="77"/>
      <c r="K21" s="119">
        <v>15000000</v>
      </c>
      <c r="L21" s="62"/>
    </row>
    <row r="22" spans="1:28" ht="28.5" customHeight="1" x14ac:dyDescent="0.25">
      <c r="A22" s="83"/>
      <c r="B22" s="118"/>
      <c r="C22" s="77"/>
      <c r="D22" s="120"/>
      <c r="E22" s="77"/>
      <c r="F22" s="119"/>
      <c r="G22" s="77"/>
      <c r="H22" s="119"/>
      <c r="I22" s="121"/>
      <c r="J22" s="77"/>
      <c r="K22" s="119"/>
      <c r="L22" s="62"/>
    </row>
    <row r="23" spans="1:28" x14ac:dyDescent="0.25">
      <c r="A23" s="123" t="s">
        <v>109</v>
      </c>
      <c r="B23" s="123"/>
      <c r="C23" s="123"/>
      <c r="D23" s="123"/>
      <c r="E23" s="123"/>
      <c r="F23" s="122">
        <f>SUM(H11:H22)</f>
        <v>317620846.27999997</v>
      </c>
      <c r="G23" s="77"/>
      <c r="H23" s="122" t="s">
        <v>110</v>
      </c>
      <c r="I23" s="122"/>
      <c r="J23" s="122"/>
      <c r="K23" s="122">
        <f>SUM(K11:K22)</f>
        <v>68736371</v>
      </c>
    </row>
    <row r="24" spans="1:28" x14ac:dyDescent="0.25">
      <c r="A24" s="123"/>
      <c r="B24" s="123"/>
      <c r="C24" s="123"/>
      <c r="D24" s="123"/>
      <c r="E24" s="123"/>
      <c r="F24" s="122"/>
      <c r="G24" s="77"/>
      <c r="H24" s="122"/>
      <c r="I24" s="122"/>
      <c r="J24" s="122"/>
      <c r="K24" s="122"/>
    </row>
    <row r="25" spans="1:28" x14ac:dyDescent="0.25">
      <c r="A25" s="52"/>
    </row>
    <row r="26" spans="1:28" x14ac:dyDescent="0.25">
      <c r="A26" s="52" t="s">
        <v>84</v>
      </c>
    </row>
    <row r="27" spans="1:28" x14ac:dyDescent="0.25">
      <c r="A27" s="52"/>
    </row>
    <row r="29" spans="1:28" ht="23.25" x14ac:dyDescent="0.35">
      <c r="AB29" s="17"/>
    </row>
    <row r="30" spans="1:28" ht="23.25" x14ac:dyDescent="0.35">
      <c r="AB30" s="17"/>
    </row>
    <row r="31" spans="1:28" ht="23.25" x14ac:dyDescent="0.35">
      <c r="AB31" s="17"/>
    </row>
    <row r="32" spans="1:28" ht="23.25" x14ac:dyDescent="0.35">
      <c r="AB32" s="17"/>
    </row>
  </sheetData>
  <mergeCells count="75">
    <mergeCell ref="A23:E24"/>
    <mergeCell ref="F23:F24"/>
    <mergeCell ref="G23:G24"/>
    <mergeCell ref="J23:J24"/>
    <mergeCell ref="F19:F20"/>
    <mergeCell ref="I21:I22"/>
    <mergeCell ref="J21:J22"/>
    <mergeCell ref="A21:A22"/>
    <mergeCell ref="B21:B22"/>
    <mergeCell ref="C21:C22"/>
    <mergeCell ref="E21:E22"/>
    <mergeCell ref="D21:D22"/>
    <mergeCell ref="B19:B20"/>
    <mergeCell ref="D19:D20"/>
    <mergeCell ref="C19:C20"/>
    <mergeCell ref="J19:J20"/>
    <mergeCell ref="K23:K24"/>
    <mergeCell ref="H23:I24"/>
    <mergeCell ref="F21:F22"/>
    <mergeCell ref="G21:G22"/>
    <mergeCell ref="H21:H22"/>
    <mergeCell ref="A15:A16"/>
    <mergeCell ref="B15:B16"/>
    <mergeCell ref="E19:E20"/>
    <mergeCell ref="K21:K22"/>
    <mergeCell ref="K19:K20"/>
    <mergeCell ref="A19:A20"/>
    <mergeCell ref="G19:G20"/>
    <mergeCell ref="H19:H20"/>
    <mergeCell ref="I19:I20"/>
    <mergeCell ref="A17:A18"/>
    <mergeCell ref="B17:B18"/>
    <mergeCell ref="C17:C18"/>
    <mergeCell ref="D17:D18"/>
    <mergeCell ref="E17:E18"/>
    <mergeCell ref="F17:F18"/>
    <mergeCell ref="C15:C16"/>
    <mergeCell ref="D15:D16"/>
    <mergeCell ref="E15:E16"/>
    <mergeCell ref="K15:K16"/>
    <mergeCell ref="L15:L18"/>
    <mergeCell ref="G17:G18"/>
    <mergeCell ref="H17:H18"/>
    <mergeCell ref="I17:I18"/>
    <mergeCell ref="J17:J18"/>
    <mergeCell ref="G15:G16"/>
    <mergeCell ref="H15:H16"/>
    <mergeCell ref="K17:K18"/>
    <mergeCell ref="F15:F16"/>
    <mergeCell ref="I15:I16"/>
    <mergeCell ref="J15:J16"/>
    <mergeCell ref="L13:L14"/>
    <mergeCell ref="A13:A14"/>
    <mergeCell ref="B13:B14"/>
    <mergeCell ref="C13:C14"/>
    <mergeCell ref="D13:D14"/>
    <mergeCell ref="E13:E14"/>
    <mergeCell ref="F13:F14"/>
    <mergeCell ref="G13:G14"/>
    <mergeCell ref="H13:H14"/>
    <mergeCell ref="I13:I14"/>
    <mergeCell ref="J13:J14"/>
    <mergeCell ref="K13:K14"/>
    <mergeCell ref="L11:L12"/>
    <mergeCell ref="A11:A12"/>
    <mergeCell ref="B11:B12"/>
    <mergeCell ref="C11:C12"/>
    <mergeCell ref="D11:D12"/>
    <mergeCell ref="E11:E12"/>
    <mergeCell ref="F11:F12"/>
    <mergeCell ref="G11:G12"/>
    <mergeCell ref="H11:H12"/>
    <mergeCell ref="I11:I12"/>
    <mergeCell ref="J11:J12"/>
    <mergeCell ref="K11:K12"/>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topLeftCell="A4" zoomScaleNormal="100" workbookViewId="0">
      <selection activeCell="Q95" sqref="Q95:Q96"/>
    </sheetView>
  </sheetViews>
  <sheetFormatPr baseColWidth="10" defaultRowHeight="15" x14ac:dyDescent="0.25"/>
  <cols>
    <col min="1" max="1" width="4" customWidth="1"/>
    <col min="2" max="2" width="21.42578125" customWidth="1"/>
    <col min="3" max="3" width="2" customWidth="1"/>
    <col min="4" max="4" width="17.42578125" customWidth="1"/>
    <col min="5" max="5" width="1.42578125" customWidth="1"/>
    <col min="6" max="6" width="18.5703125" customWidth="1"/>
    <col min="7" max="7" width="1" customWidth="1"/>
    <col min="8" max="8" width="24.28515625" customWidth="1"/>
    <col min="9" max="9" width="1.5703125" customWidth="1"/>
    <col min="10" max="10" width="4.140625" customWidth="1"/>
    <col min="11" max="11" width="22.140625" customWidth="1"/>
    <col min="12" max="12" width="2.140625" customWidth="1"/>
    <col min="13" max="13" width="16.85546875" customWidth="1"/>
    <col min="14" max="14" width="1.7109375" customWidth="1"/>
    <col min="15" max="15" width="23.7109375" customWidth="1"/>
    <col min="16" max="16" width="1.28515625" customWidth="1"/>
    <col min="17" max="17" width="24.42578125" customWidth="1"/>
    <col min="18" max="18" width="3.85546875" customWidth="1"/>
    <col min="19" max="19" width="24" customWidth="1"/>
    <col min="20" max="20" width="1.5703125" customWidth="1"/>
    <col min="21" max="21" width="17.7109375" customWidth="1"/>
    <col min="22" max="22" width="2.140625" customWidth="1"/>
    <col min="23" max="23" width="26.5703125" customWidth="1"/>
    <col min="24" max="24" width="1.7109375" customWidth="1"/>
    <col min="25" max="25" width="25.7109375" customWidth="1"/>
  </cols>
  <sheetData>
    <row r="1" spans="1:25" hidden="1" x14ac:dyDescent="0.25"/>
    <row r="2" spans="1:25" hidden="1" x14ac:dyDescent="0.25"/>
    <row r="3" spans="1:25" hidden="1" x14ac:dyDescent="0.25"/>
    <row r="11" spans="1:25" ht="30" x14ac:dyDescent="0.25">
      <c r="A11" s="1"/>
      <c r="B11" s="2" t="s">
        <v>0</v>
      </c>
      <c r="C11" s="2"/>
      <c r="D11" s="2" t="s">
        <v>32</v>
      </c>
      <c r="E11" s="2"/>
      <c r="F11" s="2" t="s">
        <v>33</v>
      </c>
      <c r="G11" s="2"/>
      <c r="H11" s="2" t="s">
        <v>34</v>
      </c>
      <c r="I11" s="2"/>
      <c r="J11" s="84"/>
      <c r="K11" s="2" t="s">
        <v>0</v>
      </c>
      <c r="L11" s="2"/>
      <c r="M11" s="2" t="s">
        <v>32</v>
      </c>
      <c r="N11" s="2"/>
      <c r="O11" s="2" t="s">
        <v>33</v>
      </c>
      <c r="P11" s="2"/>
      <c r="Q11" s="2" t="s">
        <v>34</v>
      </c>
      <c r="R11" s="136"/>
      <c r="S11" s="2" t="s">
        <v>0</v>
      </c>
      <c r="T11" s="2"/>
      <c r="U11" s="2" t="s">
        <v>32</v>
      </c>
      <c r="V11" s="2"/>
      <c r="W11" s="2" t="s">
        <v>33</v>
      </c>
      <c r="X11" s="2"/>
      <c r="Y11" s="2" t="s">
        <v>34</v>
      </c>
    </row>
    <row r="12" spans="1:25" x14ac:dyDescent="0.25">
      <c r="A12" s="1"/>
      <c r="B12" s="3"/>
      <c r="C12" s="3"/>
      <c r="D12" s="3"/>
      <c r="E12" s="3"/>
      <c r="F12" s="3"/>
      <c r="G12" s="3"/>
      <c r="H12" s="3"/>
      <c r="I12" s="3"/>
      <c r="J12" s="84"/>
      <c r="K12" s="3"/>
      <c r="L12" s="3"/>
      <c r="M12" s="3"/>
      <c r="N12" s="3"/>
      <c r="O12" s="3"/>
      <c r="P12" s="3"/>
      <c r="Q12" s="3"/>
      <c r="R12" s="136"/>
      <c r="S12" s="3"/>
      <c r="T12" s="3"/>
      <c r="U12" s="3"/>
      <c r="V12" s="3"/>
      <c r="W12" s="3"/>
      <c r="X12" s="3"/>
      <c r="Y12" s="3"/>
    </row>
    <row r="13" spans="1:25" ht="18" x14ac:dyDescent="0.25">
      <c r="A13" s="6"/>
      <c r="B13" s="6"/>
      <c r="C13" s="6"/>
      <c r="D13" s="7" t="s">
        <v>35</v>
      </c>
      <c r="E13" s="6"/>
      <c r="F13" s="6"/>
      <c r="G13" s="6"/>
      <c r="H13" s="6"/>
      <c r="I13" s="6"/>
      <c r="J13" s="84"/>
      <c r="K13" s="6"/>
      <c r="L13" s="6"/>
      <c r="M13" s="7"/>
      <c r="N13" s="6"/>
      <c r="O13" s="7" t="s">
        <v>36</v>
      </c>
      <c r="P13" s="6"/>
      <c r="Q13" s="6"/>
      <c r="R13" s="136"/>
      <c r="S13" s="6"/>
      <c r="T13" s="6"/>
      <c r="U13" s="7"/>
      <c r="V13" s="7" t="s">
        <v>62</v>
      </c>
      <c r="W13" s="6"/>
      <c r="X13" s="6"/>
      <c r="Y13" s="6"/>
    </row>
    <row r="14" spans="1:25" x14ac:dyDescent="0.25">
      <c r="A14" s="6"/>
      <c r="B14" s="9"/>
      <c r="C14" s="9"/>
      <c r="D14" s="9"/>
      <c r="E14" s="9"/>
      <c r="F14" s="9"/>
      <c r="G14" s="9"/>
      <c r="H14" s="9"/>
      <c r="I14" s="9"/>
      <c r="J14" s="85"/>
      <c r="K14" s="9"/>
      <c r="L14" s="9"/>
      <c r="M14" s="9"/>
      <c r="N14" s="9"/>
      <c r="O14" s="9"/>
      <c r="P14" s="9"/>
      <c r="Q14" s="21"/>
      <c r="R14" s="136"/>
      <c r="S14" s="9"/>
      <c r="T14" s="9"/>
      <c r="U14" s="9"/>
      <c r="V14" s="9"/>
      <c r="W14" s="9"/>
      <c r="X14" s="9"/>
      <c r="Y14" s="21"/>
    </row>
    <row r="15" spans="1:25" ht="15.75" customHeight="1" x14ac:dyDescent="0.25">
      <c r="A15" s="83">
        <v>1</v>
      </c>
      <c r="B15" s="95" t="s">
        <v>127</v>
      </c>
      <c r="C15" s="86"/>
      <c r="D15" s="97">
        <v>665000000</v>
      </c>
      <c r="E15" s="86"/>
      <c r="F15" s="125" t="s">
        <v>37</v>
      </c>
      <c r="G15" s="86"/>
      <c r="H15" s="90">
        <v>5647120.8899999997</v>
      </c>
      <c r="I15" s="86"/>
      <c r="J15" s="83">
        <v>1</v>
      </c>
      <c r="K15" s="95" t="s">
        <v>127</v>
      </c>
      <c r="L15" s="86"/>
      <c r="M15" s="81">
        <v>665000000</v>
      </c>
      <c r="N15" s="86"/>
      <c r="O15" s="127" t="s">
        <v>38</v>
      </c>
      <c r="P15" s="86"/>
      <c r="Q15" s="94">
        <v>6276124.8300000001</v>
      </c>
      <c r="R15" s="83">
        <v>1</v>
      </c>
      <c r="S15" s="95" t="s">
        <v>127</v>
      </c>
      <c r="T15" s="86"/>
      <c r="U15" s="97">
        <v>665000000</v>
      </c>
      <c r="V15" s="86"/>
      <c r="W15" s="127" t="s">
        <v>38</v>
      </c>
      <c r="X15" s="86"/>
      <c r="Y15" s="135">
        <v>0</v>
      </c>
    </row>
    <row r="16" spans="1:25" ht="15.75" customHeight="1" x14ac:dyDescent="0.25">
      <c r="A16" s="83"/>
      <c r="B16" s="96"/>
      <c r="C16" s="77"/>
      <c r="D16" s="81"/>
      <c r="E16" s="77"/>
      <c r="F16" s="126"/>
      <c r="G16" s="134"/>
      <c r="H16" s="90"/>
      <c r="I16" s="77"/>
      <c r="J16" s="83"/>
      <c r="K16" s="96"/>
      <c r="L16" s="77"/>
      <c r="M16" s="81"/>
      <c r="N16" s="77"/>
      <c r="O16" s="128"/>
      <c r="P16" s="134"/>
      <c r="Q16" s="89"/>
      <c r="R16" s="83"/>
      <c r="S16" s="96"/>
      <c r="T16" s="77"/>
      <c r="U16" s="81"/>
      <c r="V16" s="77"/>
      <c r="W16" s="128"/>
      <c r="X16" s="77"/>
      <c r="Y16" s="99"/>
    </row>
    <row r="17" spans="1:25" ht="15.75" customHeight="1" x14ac:dyDescent="0.25">
      <c r="A17" s="83">
        <f>A15+1</f>
        <v>2</v>
      </c>
      <c r="B17" s="76" t="s">
        <v>128</v>
      </c>
      <c r="C17" s="77"/>
      <c r="D17" s="81">
        <v>632300000</v>
      </c>
      <c r="E17" s="77"/>
      <c r="F17" s="126"/>
      <c r="G17" s="77"/>
      <c r="H17" s="90">
        <v>4336855.7300000004</v>
      </c>
      <c r="I17" s="77"/>
      <c r="J17" s="83">
        <f>J15+1</f>
        <v>2</v>
      </c>
      <c r="K17" s="76" t="s">
        <v>128</v>
      </c>
      <c r="L17" s="77"/>
      <c r="M17" s="81">
        <v>632300000</v>
      </c>
      <c r="N17" s="77"/>
      <c r="O17" s="128"/>
      <c r="P17" s="77"/>
      <c r="Q17" s="89">
        <v>6798543.04</v>
      </c>
      <c r="R17" s="83">
        <f>R15+1</f>
        <v>2</v>
      </c>
      <c r="S17" s="76" t="s">
        <v>128</v>
      </c>
      <c r="T17" s="77"/>
      <c r="U17" s="81">
        <v>632300000</v>
      </c>
      <c r="V17" s="77"/>
      <c r="W17" s="128"/>
      <c r="X17" s="77"/>
      <c r="Y17" s="99">
        <v>0</v>
      </c>
    </row>
    <row r="18" spans="1:25" ht="15.75" customHeight="1" x14ac:dyDescent="0.25">
      <c r="A18" s="83"/>
      <c r="B18" s="76"/>
      <c r="C18" s="77"/>
      <c r="D18" s="81"/>
      <c r="E18" s="77"/>
      <c r="F18" s="126"/>
      <c r="G18" s="77"/>
      <c r="H18" s="90"/>
      <c r="I18" s="77"/>
      <c r="J18" s="83"/>
      <c r="K18" s="76"/>
      <c r="L18" s="77"/>
      <c r="M18" s="81"/>
      <c r="N18" s="77"/>
      <c r="O18" s="128"/>
      <c r="P18" s="77"/>
      <c r="Q18" s="89"/>
      <c r="R18" s="83"/>
      <c r="S18" s="76"/>
      <c r="T18" s="77"/>
      <c r="U18" s="81"/>
      <c r="V18" s="77"/>
      <c r="W18" s="128"/>
      <c r="X18" s="77"/>
      <c r="Y18" s="99"/>
    </row>
    <row r="19" spans="1:25" ht="15.75" customHeight="1" x14ac:dyDescent="0.25">
      <c r="A19" s="83">
        <f t="shared" ref="A19" si="0">A17+1</f>
        <v>3</v>
      </c>
      <c r="B19" s="76" t="s">
        <v>130</v>
      </c>
      <c r="C19" s="77"/>
      <c r="D19" s="81">
        <v>409057943.31999999</v>
      </c>
      <c r="E19" s="77"/>
      <c r="F19" s="126"/>
      <c r="G19" s="77"/>
      <c r="H19" s="90">
        <v>3509753.27</v>
      </c>
      <c r="I19" s="77"/>
      <c r="J19" s="83">
        <f t="shared" ref="J19" si="1">J17+1</f>
        <v>3</v>
      </c>
      <c r="K19" s="76" t="s">
        <v>130</v>
      </c>
      <c r="L19" s="77"/>
      <c r="M19" s="81">
        <v>409057943.31999999</v>
      </c>
      <c r="N19" s="77"/>
      <c r="O19" s="128"/>
      <c r="P19" s="77"/>
      <c r="Q19" s="89">
        <v>3716903.7800000003</v>
      </c>
      <c r="R19" s="83">
        <f t="shared" ref="R19" si="2">R17+1</f>
        <v>3</v>
      </c>
      <c r="S19" s="76" t="s">
        <v>130</v>
      </c>
      <c r="T19" s="77"/>
      <c r="U19" s="81">
        <v>409057943.31999999</v>
      </c>
      <c r="V19" s="77"/>
      <c r="W19" s="128"/>
      <c r="X19" s="77"/>
      <c r="Y19" s="99">
        <v>0</v>
      </c>
    </row>
    <row r="20" spans="1:25" ht="15.75" customHeight="1" x14ac:dyDescent="0.25">
      <c r="A20" s="83"/>
      <c r="B20" s="76"/>
      <c r="C20" s="77"/>
      <c r="D20" s="81"/>
      <c r="E20" s="77"/>
      <c r="F20" s="126"/>
      <c r="G20" s="77"/>
      <c r="H20" s="90"/>
      <c r="I20" s="77"/>
      <c r="J20" s="83"/>
      <c r="K20" s="76"/>
      <c r="L20" s="77"/>
      <c r="M20" s="81"/>
      <c r="N20" s="77"/>
      <c r="O20" s="128"/>
      <c r="P20" s="77"/>
      <c r="Q20" s="89"/>
      <c r="R20" s="83"/>
      <c r="S20" s="76"/>
      <c r="T20" s="77"/>
      <c r="U20" s="81"/>
      <c r="V20" s="77"/>
      <c r="W20" s="128"/>
      <c r="X20" s="77"/>
      <c r="Y20" s="99"/>
    </row>
    <row r="21" spans="1:25" ht="15.75" customHeight="1" x14ac:dyDescent="0.25">
      <c r="A21" s="83">
        <f t="shared" ref="A21" si="3">A19+1</f>
        <v>4</v>
      </c>
      <c r="B21" s="76" t="s">
        <v>128</v>
      </c>
      <c r="C21" s="77"/>
      <c r="D21" s="81">
        <v>374700000</v>
      </c>
      <c r="E21" s="77"/>
      <c r="F21" s="126"/>
      <c r="G21" s="77"/>
      <c r="H21" s="90">
        <v>2458599.2400000002</v>
      </c>
      <c r="I21" s="77"/>
      <c r="J21" s="83">
        <f t="shared" ref="J21" si="4">J19+1</f>
        <v>4</v>
      </c>
      <c r="K21" s="76" t="s">
        <v>128</v>
      </c>
      <c r="L21" s="77"/>
      <c r="M21" s="81">
        <v>374700000</v>
      </c>
      <c r="N21" s="77"/>
      <c r="O21" s="128"/>
      <c r="P21" s="77"/>
      <c r="Q21" s="89">
        <v>3854150</v>
      </c>
      <c r="R21" s="83">
        <f t="shared" ref="R21" si="5">R19+1</f>
        <v>4</v>
      </c>
      <c r="S21" s="76" t="s">
        <v>128</v>
      </c>
      <c r="T21" s="77"/>
      <c r="U21" s="81">
        <v>374700000</v>
      </c>
      <c r="V21" s="77"/>
      <c r="W21" s="128"/>
      <c r="X21" s="77"/>
      <c r="Y21" s="99">
        <v>0</v>
      </c>
    </row>
    <row r="22" spans="1:25" ht="15.75" customHeight="1" x14ac:dyDescent="0.25">
      <c r="A22" s="83"/>
      <c r="B22" s="76"/>
      <c r="C22" s="77"/>
      <c r="D22" s="81"/>
      <c r="E22" s="77"/>
      <c r="F22" s="126"/>
      <c r="G22" s="77"/>
      <c r="H22" s="90"/>
      <c r="I22" s="77"/>
      <c r="J22" s="83"/>
      <c r="K22" s="76"/>
      <c r="L22" s="77"/>
      <c r="M22" s="81"/>
      <c r="N22" s="77"/>
      <c r="O22" s="128"/>
      <c r="P22" s="77"/>
      <c r="Q22" s="89"/>
      <c r="R22" s="83"/>
      <c r="S22" s="76"/>
      <c r="T22" s="77"/>
      <c r="U22" s="81"/>
      <c r="V22" s="77"/>
      <c r="W22" s="128"/>
      <c r="X22" s="77"/>
      <c r="Y22" s="99"/>
    </row>
    <row r="23" spans="1:25" ht="15.75" customHeight="1" x14ac:dyDescent="0.25">
      <c r="A23" s="83">
        <f t="shared" ref="A23" si="6">A21+1</f>
        <v>5</v>
      </c>
      <c r="B23" s="76" t="s">
        <v>128</v>
      </c>
      <c r="C23" s="77"/>
      <c r="D23" s="81">
        <v>153680955</v>
      </c>
      <c r="E23" s="77"/>
      <c r="F23" s="126"/>
      <c r="G23" s="77"/>
      <c r="H23" s="90">
        <v>301442.87</v>
      </c>
      <c r="I23" s="77"/>
      <c r="J23" s="83">
        <f t="shared" ref="J23" si="7">J21+1</f>
        <v>5</v>
      </c>
      <c r="K23" s="76" t="s">
        <v>128</v>
      </c>
      <c r="L23" s="77"/>
      <c r="M23" s="81">
        <v>153680955</v>
      </c>
      <c r="N23" s="77"/>
      <c r="O23" s="128"/>
      <c r="P23" s="77"/>
      <c r="Q23" s="89">
        <v>2193770.2400000002</v>
      </c>
      <c r="R23" s="83">
        <f t="shared" ref="R23" si="8">R21+1</f>
        <v>5</v>
      </c>
      <c r="S23" s="76" t="s">
        <v>128</v>
      </c>
      <c r="T23" s="77"/>
      <c r="U23" s="81">
        <v>153680955</v>
      </c>
      <c r="V23" s="77"/>
      <c r="W23" s="128"/>
      <c r="X23" s="77"/>
      <c r="Y23" s="99">
        <v>0</v>
      </c>
    </row>
    <row r="24" spans="1:25" ht="15.75" customHeight="1" x14ac:dyDescent="0.25">
      <c r="A24" s="83"/>
      <c r="B24" s="76"/>
      <c r="C24" s="77"/>
      <c r="D24" s="81"/>
      <c r="E24" s="77"/>
      <c r="F24" s="126"/>
      <c r="G24" s="77"/>
      <c r="H24" s="90"/>
      <c r="I24" s="77"/>
      <c r="J24" s="83"/>
      <c r="K24" s="76"/>
      <c r="L24" s="77"/>
      <c r="M24" s="81"/>
      <c r="N24" s="77"/>
      <c r="O24" s="128"/>
      <c r="P24" s="77"/>
      <c r="Q24" s="89"/>
      <c r="R24" s="83"/>
      <c r="S24" s="76"/>
      <c r="T24" s="77"/>
      <c r="U24" s="81"/>
      <c r="V24" s="77"/>
      <c r="W24" s="128"/>
      <c r="X24" s="77"/>
      <c r="Y24" s="99"/>
    </row>
    <row r="25" spans="1:25" ht="15.75" customHeight="1" x14ac:dyDescent="0.25">
      <c r="A25" s="83">
        <f t="shared" ref="A25" si="9">A23+1</f>
        <v>6</v>
      </c>
      <c r="B25" s="76" t="s">
        <v>116</v>
      </c>
      <c r="C25" s="77"/>
      <c r="D25" s="81">
        <v>2191682494.4400001</v>
      </c>
      <c r="E25" s="77"/>
      <c r="F25" s="126"/>
      <c r="G25" s="77"/>
      <c r="H25" s="90">
        <v>3053497.95</v>
      </c>
      <c r="I25" s="77"/>
      <c r="J25" s="83">
        <f t="shared" ref="J25" si="10">J23+1</f>
        <v>6</v>
      </c>
      <c r="K25" s="76" t="s">
        <v>116</v>
      </c>
      <c r="L25" s="77"/>
      <c r="M25" s="81">
        <v>2191682494.4400001</v>
      </c>
      <c r="N25" s="77"/>
      <c r="O25" s="128"/>
      <c r="P25" s="77"/>
      <c r="Q25" s="89">
        <v>32047237.210000001</v>
      </c>
      <c r="R25" s="83">
        <f t="shared" ref="R25" si="11">R23+1</f>
        <v>6</v>
      </c>
      <c r="S25" s="76" t="s">
        <v>116</v>
      </c>
      <c r="T25" s="77"/>
      <c r="U25" s="81">
        <v>2191682494.4400001</v>
      </c>
      <c r="V25" s="77"/>
      <c r="W25" s="128"/>
      <c r="X25" s="77"/>
      <c r="Y25" s="99">
        <v>0</v>
      </c>
    </row>
    <row r="26" spans="1:25" ht="15.75" customHeight="1" x14ac:dyDescent="0.25">
      <c r="A26" s="83"/>
      <c r="B26" s="76"/>
      <c r="C26" s="77"/>
      <c r="D26" s="81"/>
      <c r="E26" s="77"/>
      <c r="F26" s="126"/>
      <c r="G26" s="77"/>
      <c r="H26" s="90"/>
      <c r="I26" s="77"/>
      <c r="J26" s="83"/>
      <c r="K26" s="76"/>
      <c r="L26" s="77"/>
      <c r="M26" s="81"/>
      <c r="N26" s="77"/>
      <c r="O26" s="128"/>
      <c r="P26" s="77"/>
      <c r="Q26" s="89"/>
      <c r="R26" s="83"/>
      <c r="S26" s="76"/>
      <c r="T26" s="77"/>
      <c r="U26" s="81"/>
      <c r="V26" s="77"/>
      <c r="W26" s="128"/>
      <c r="X26" s="77"/>
      <c r="Y26" s="99"/>
    </row>
    <row r="27" spans="1:25" ht="15.75" customHeight="1" x14ac:dyDescent="0.25">
      <c r="A27" s="83">
        <f t="shared" ref="A27" si="12">A25+1</f>
        <v>7</v>
      </c>
      <c r="B27" s="76" t="s">
        <v>128</v>
      </c>
      <c r="C27" s="77"/>
      <c r="D27" s="81">
        <v>249553564</v>
      </c>
      <c r="E27" s="77"/>
      <c r="F27" s="126"/>
      <c r="G27" s="77"/>
      <c r="H27" s="90">
        <v>462814.79</v>
      </c>
      <c r="I27" s="77"/>
      <c r="J27" s="83">
        <f t="shared" ref="J27" si="13">J25+1</f>
        <v>7</v>
      </c>
      <c r="K27" s="76" t="s">
        <v>128</v>
      </c>
      <c r="L27" s="77"/>
      <c r="M27" s="81">
        <v>249553564</v>
      </c>
      <c r="N27" s="77"/>
      <c r="O27" s="128"/>
      <c r="P27" s="77"/>
      <c r="Q27" s="89">
        <v>3315565.71</v>
      </c>
      <c r="R27" s="83">
        <f t="shared" ref="R27" si="14">R25+1</f>
        <v>7</v>
      </c>
      <c r="S27" s="76" t="s">
        <v>128</v>
      </c>
      <c r="T27" s="77"/>
      <c r="U27" s="81">
        <v>249553564</v>
      </c>
      <c r="V27" s="77"/>
      <c r="W27" s="128"/>
      <c r="X27" s="77"/>
      <c r="Y27" s="99">
        <v>0</v>
      </c>
    </row>
    <row r="28" spans="1:25" ht="15.75" customHeight="1" x14ac:dyDescent="0.25">
      <c r="A28" s="83"/>
      <c r="B28" s="76"/>
      <c r="C28" s="77"/>
      <c r="D28" s="81"/>
      <c r="E28" s="77"/>
      <c r="F28" s="126"/>
      <c r="G28" s="77"/>
      <c r="H28" s="90"/>
      <c r="I28" s="77"/>
      <c r="J28" s="83"/>
      <c r="K28" s="76"/>
      <c r="L28" s="77"/>
      <c r="M28" s="81"/>
      <c r="N28" s="77"/>
      <c r="O28" s="128"/>
      <c r="P28" s="77"/>
      <c r="Q28" s="89"/>
      <c r="R28" s="83"/>
      <c r="S28" s="76"/>
      <c r="T28" s="77"/>
      <c r="U28" s="81"/>
      <c r="V28" s="77"/>
      <c r="W28" s="128"/>
      <c r="X28" s="77"/>
      <c r="Y28" s="99"/>
    </row>
    <row r="29" spans="1:25" ht="15.75" customHeight="1" x14ac:dyDescent="0.25">
      <c r="A29" s="83">
        <f t="shared" ref="A29" si="15">A27+1</f>
        <v>8</v>
      </c>
      <c r="B29" s="76" t="s">
        <v>116</v>
      </c>
      <c r="C29" s="77"/>
      <c r="D29" s="80">
        <v>490326868.06999999</v>
      </c>
      <c r="E29" s="77"/>
      <c r="F29" s="126"/>
      <c r="G29" s="77"/>
      <c r="H29" s="90">
        <v>683322.99</v>
      </c>
      <c r="I29" s="77"/>
      <c r="J29" s="83">
        <f t="shared" ref="J29" si="16">J27+1</f>
        <v>8</v>
      </c>
      <c r="K29" s="76" t="s">
        <v>116</v>
      </c>
      <c r="L29" s="77"/>
      <c r="M29" s="81">
        <v>490326868.06999999</v>
      </c>
      <c r="N29" s="77"/>
      <c r="O29" s="128"/>
      <c r="P29" s="77"/>
      <c r="Q29" s="89">
        <v>7171648.4900000002</v>
      </c>
      <c r="R29" s="83">
        <f t="shared" ref="R29" si="17">R27+1</f>
        <v>8</v>
      </c>
      <c r="S29" s="76" t="s">
        <v>116</v>
      </c>
      <c r="T29" s="77"/>
      <c r="U29" s="80">
        <v>490326868.06999999</v>
      </c>
      <c r="V29" s="77"/>
      <c r="W29" s="128"/>
      <c r="X29" s="77"/>
      <c r="Y29" s="99">
        <v>0</v>
      </c>
    </row>
    <row r="30" spans="1:25" ht="15.75" customHeight="1" x14ac:dyDescent="0.25">
      <c r="A30" s="83"/>
      <c r="B30" s="76"/>
      <c r="C30" s="77"/>
      <c r="D30" s="80"/>
      <c r="E30" s="77"/>
      <c r="F30" s="126"/>
      <c r="G30" s="77"/>
      <c r="H30" s="90"/>
      <c r="I30" s="77"/>
      <c r="J30" s="83"/>
      <c r="K30" s="76"/>
      <c r="L30" s="77"/>
      <c r="M30" s="81"/>
      <c r="N30" s="77"/>
      <c r="O30" s="128"/>
      <c r="P30" s="77"/>
      <c r="Q30" s="89"/>
      <c r="R30" s="83"/>
      <c r="S30" s="76"/>
      <c r="T30" s="77"/>
      <c r="U30" s="80"/>
      <c r="V30" s="77"/>
      <c r="W30" s="128"/>
      <c r="X30" s="77"/>
      <c r="Y30" s="99"/>
    </row>
    <row r="31" spans="1:25" ht="15" customHeight="1" x14ac:dyDescent="0.25">
      <c r="A31" s="83">
        <f t="shared" ref="A31" si="18">A29+1</f>
        <v>9</v>
      </c>
      <c r="B31" s="87" t="s">
        <v>128</v>
      </c>
      <c r="C31" s="77"/>
      <c r="D31" s="80">
        <v>957755570.35000002</v>
      </c>
      <c r="E31" s="77"/>
      <c r="F31" s="126"/>
      <c r="G31" s="77"/>
      <c r="H31" s="90">
        <v>1881408.92</v>
      </c>
      <c r="I31" s="77"/>
      <c r="J31" s="83">
        <f t="shared" ref="J31" si="19">J29+1</f>
        <v>9</v>
      </c>
      <c r="K31" s="87" t="s">
        <v>128</v>
      </c>
      <c r="L31" s="77"/>
      <c r="M31" s="81">
        <v>957755570.35000002</v>
      </c>
      <c r="N31" s="77"/>
      <c r="O31" s="128"/>
      <c r="P31" s="77"/>
      <c r="Q31" s="89">
        <v>15863907.939999999</v>
      </c>
      <c r="R31" s="83">
        <f t="shared" ref="R31" si="20">R29+1</f>
        <v>9</v>
      </c>
      <c r="S31" s="87" t="s">
        <v>128</v>
      </c>
      <c r="T31" s="77"/>
      <c r="U31" s="80">
        <v>957755570.35000002</v>
      </c>
      <c r="V31" s="77"/>
      <c r="W31" s="128"/>
      <c r="X31" s="77"/>
      <c r="Y31" s="99">
        <v>0</v>
      </c>
    </row>
    <row r="32" spans="1:25" ht="15" customHeight="1" x14ac:dyDescent="0.25">
      <c r="A32" s="83"/>
      <c r="B32" s="87"/>
      <c r="C32" s="77"/>
      <c r="D32" s="80"/>
      <c r="E32" s="77"/>
      <c r="F32" s="126"/>
      <c r="G32" s="77"/>
      <c r="H32" s="90"/>
      <c r="I32" s="77"/>
      <c r="J32" s="83"/>
      <c r="K32" s="87"/>
      <c r="L32" s="77"/>
      <c r="M32" s="81"/>
      <c r="N32" s="77"/>
      <c r="O32" s="128"/>
      <c r="P32" s="77"/>
      <c r="Q32" s="89"/>
      <c r="R32" s="83"/>
      <c r="S32" s="87"/>
      <c r="T32" s="77"/>
      <c r="U32" s="80"/>
      <c r="V32" s="77"/>
      <c r="W32" s="128"/>
      <c r="X32" s="77"/>
      <c r="Y32" s="99"/>
    </row>
    <row r="33" spans="1:25" ht="15.75" customHeight="1" x14ac:dyDescent="0.25">
      <c r="A33" s="83">
        <f t="shared" ref="A33" si="21">A31+1</f>
        <v>10</v>
      </c>
      <c r="B33" s="87" t="s">
        <v>7</v>
      </c>
      <c r="C33" s="77"/>
      <c r="D33" s="81">
        <v>100000000</v>
      </c>
      <c r="E33" s="77"/>
      <c r="F33" s="126"/>
      <c r="G33" s="77"/>
      <c r="H33" s="90">
        <v>2777777.7600000002</v>
      </c>
      <c r="I33" s="77"/>
      <c r="J33" s="83">
        <f t="shared" ref="J33" si="22">J31+1</f>
        <v>10</v>
      </c>
      <c r="K33" s="87" t="s">
        <v>7</v>
      </c>
      <c r="L33" s="77"/>
      <c r="M33" s="81">
        <v>100000000</v>
      </c>
      <c r="N33" s="77"/>
      <c r="O33" s="128"/>
      <c r="P33" s="77"/>
      <c r="Q33" s="89">
        <v>371973.73</v>
      </c>
      <c r="R33" s="83">
        <f t="shared" ref="R33" si="23">R31+1</f>
        <v>10</v>
      </c>
      <c r="S33" s="87" t="s">
        <v>7</v>
      </c>
      <c r="T33" s="77"/>
      <c r="U33" s="81">
        <v>100000000</v>
      </c>
      <c r="V33" s="77"/>
      <c r="W33" s="128"/>
      <c r="X33" s="77"/>
      <c r="Y33" s="99">
        <v>0</v>
      </c>
    </row>
    <row r="34" spans="1:25" ht="15.75" customHeight="1" x14ac:dyDescent="0.25">
      <c r="A34" s="83"/>
      <c r="B34" s="87"/>
      <c r="C34" s="77"/>
      <c r="D34" s="81"/>
      <c r="E34" s="77"/>
      <c r="F34" s="126"/>
      <c r="G34" s="77"/>
      <c r="H34" s="90"/>
      <c r="I34" s="77"/>
      <c r="J34" s="83"/>
      <c r="K34" s="87"/>
      <c r="L34" s="77"/>
      <c r="M34" s="81"/>
      <c r="N34" s="77"/>
      <c r="O34" s="128"/>
      <c r="P34" s="77"/>
      <c r="Q34" s="89"/>
      <c r="R34" s="83"/>
      <c r="S34" s="87"/>
      <c r="T34" s="77"/>
      <c r="U34" s="81"/>
      <c r="V34" s="77"/>
      <c r="W34" s="128"/>
      <c r="X34" s="77"/>
      <c r="Y34" s="99"/>
    </row>
    <row r="35" spans="1:25" ht="15" customHeight="1" x14ac:dyDescent="0.25">
      <c r="A35" s="83">
        <f t="shared" ref="A35" si="24">A33+1</f>
        <v>11</v>
      </c>
      <c r="B35" s="87" t="s">
        <v>129</v>
      </c>
      <c r="C35" s="77"/>
      <c r="D35" s="81">
        <v>500000000</v>
      </c>
      <c r="E35" s="77"/>
      <c r="F35" s="126"/>
      <c r="G35" s="77"/>
      <c r="H35" s="90">
        <v>1021229.67</v>
      </c>
      <c r="I35" s="77"/>
      <c r="J35" s="83">
        <f t="shared" ref="J35" si="25">J33+1</f>
        <v>11</v>
      </c>
      <c r="K35" s="87" t="s">
        <v>129</v>
      </c>
      <c r="L35" s="77"/>
      <c r="M35" s="81">
        <v>500000000</v>
      </c>
      <c r="N35" s="77"/>
      <c r="O35" s="128"/>
      <c r="P35" s="77"/>
      <c r="Q35" s="89">
        <v>8621318.2599999998</v>
      </c>
      <c r="R35" s="83">
        <f t="shared" ref="R35" si="26">R33+1</f>
        <v>11</v>
      </c>
      <c r="S35" s="87" t="s">
        <v>129</v>
      </c>
      <c r="T35" s="77"/>
      <c r="U35" s="81">
        <v>500000000</v>
      </c>
      <c r="V35" s="77"/>
      <c r="W35" s="128"/>
      <c r="X35" s="77"/>
      <c r="Y35" s="99">
        <v>0</v>
      </c>
    </row>
    <row r="36" spans="1:25" ht="15" customHeight="1" x14ac:dyDescent="0.25">
      <c r="A36" s="83"/>
      <c r="B36" s="87"/>
      <c r="C36" s="77"/>
      <c r="D36" s="81"/>
      <c r="E36" s="77"/>
      <c r="F36" s="126"/>
      <c r="G36" s="77"/>
      <c r="H36" s="90"/>
      <c r="I36" s="77"/>
      <c r="J36" s="83"/>
      <c r="K36" s="87"/>
      <c r="L36" s="77"/>
      <c r="M36" s="81"/>
      <c r="N36" s="77"/>
      <c r="O36" s="128"/>
      <c r="P36" s="77"/>
      <c r="Q36" s="89"/>
      <c r="R36" s="83"/>
      <c r="S36" s="87"/>
      <c r="T36" s="77"/>
      <c r="U36" s="81"/>
      <c r="V36" s="77"/>
      <c r="W36" s="128"/>
      <c r="X36" s="77"/>
      <c r="Y36" s="99"/>
    </row>
    <row r="37" spans="1:25" ht="15" customHeight="1" x14ac:dyDescent="0.25">
      <c r="A37" s="83">
        <f t="shared" ref="A37" si="27">A35+1</f>
        <v>12</v>
      </c>
      <c r="B37" s="87" t="s">
        <v>128</v>
      </c>
      <c r="C37" s="77"/>
      <c r="D37" s="81">
        <v>1400000000</v>
      </c>
      <c r="E37" s="77"/>
      <c r="F37" s="126"/>
      <c r="G37" s="77"/>
      <c r="H37" s="90">
        <v>2942414.91</v>
      </c>
      <c r="I37" s="77"/>
      <c r="J37" s="83">
        <f t="shared" ref="J37" si="28">J35+1</f>
        <v>12</v>
      </c>
      <c r="K37" s="87" t="s">
        <v>128</v>
      </c>
      <c r="L37" s="77"/>
      <c r="M37" s="81">
        <v>1400000000</v>
      </c>
      <c r="N37" s="77"/>
      <c r="O37" s="128"/>
      <c r="P37" s="77"/>
      <c r="Q37" s="89">
        <v>21411578.199999999</v>
      </c>
      <c r="R37" s="83">
        <f t="shared" ref="R37" si="29">R35+1</f>
        <v>12</v>
      </c>
      <c r="S37" s="87" t="s">
        <v>128</v>
      </c>
      <c r="T37" s="77"/>
      <c r="U37" s="81">
        <v>1400000000</v>
      </c>
      <c r="V37" s="77"/>
      <c r="W37" s="128"/>
      <c r="X37" s="77"/>
      <c r="Y37" s="99">
        <v>0</v>
      </c>
    </row>
    <row r="38" spans="1:25" ht="15" customHeight="1" x14ac:dyDescent="0.25">
      <c r="A38" s="83"/>
      <c r="B38" s="87"/>
      <c r="C38" s="77"/>
      <c r="D38" s="81"/>
      <c r="E38" s="77"/>
      <c r="F38" s="126"/>
      <c r="G38" s="77"/>
      <c r="H38" s="90"/>
      <c r="I38" s="77"/>
      <c r="J38" s="83"/>
      <c r="K38" s="87"/>
      <c r="L38" s="77"/>
      <c r="M38" s="81"/>
      <c r="N38" s="77"/>
      <c r="O38" s="128"/>
      <c r="P38" s="77"/>
      <c r="Q38" s="89"/>
      <c r="R38" s="83"/>
      <c r="S38" s="87"/>
      <c r="T38" s="77"/>
      <c r="U38" s="81"/>
      <c r="V38" s="77"/>
      <c r="W38" s="128"/>
      <c r="X38" s="77"/>
      <c r="Y38" s="99"/>
    </row>
    <row r="39" spans="1:25" ht="15" customHeight="1" x14ac:dyDescent="0.25">
      <c r="A39" s="83">
        <f t="shared" ref="A39:A41" si="30">A37+1</f>
        <v>13</v>
      </c>
      <c r="B39" s="87" t="s">
        <v>128</v>
      </c>
      <c r="C39" s="77"/>
      <c r="D39" s="81">
        <v>610000000</v>
      </c>
      <c r="E39" s="77"/>
      <c r="F39" s="126"/>
      <c r="G39" s="77"/>
      <c r="H39" s="90">
        <v>1317913.5699999998</v>
      </c>
      <c r="I39" s="77"/>
      <c r="J39" s="83">
        <f t="shared" ref="J39:J45" si="31">J37+1</f>
        <v>13</v>
      </c>
      <c r="K39" s="87" t="s">
        <v>128</v>
      </c>
      <c r="L39" s="77"/>
      <c r="M39" s="81">
        <v>610000000</v>
      </c>
      <c r="N39" s="77"/>
      <c r="O39" s="128"/>
      <c r="P39" s="77"/>
      <c r="Q39" s="89">
        <v>9433290.370000001</v>
      </c>
      <c r="R39" s="83">
        <f t="shared" ref="R39:R41" si="32">R37+1</f>
        <v>13</v>
      </c>
      <c r="S39" s="87" t="s">
        <v>128</v>
      </c>
      <c r="T39" s="77"/>
      <c r="U39" s="81">
        <v>610000000</v>
      </c>
      <c r="V39" s="77"/>
      <c r="W39" s="128"/>
      <c r="X39" s="77"/>
      <c r="Y39" s="99">
        <v>0</v>
      </c>
    </row>
    <row r="40" spans="1:25" ht="15" customHeight="1" x14ac:dyDescent="0.25">
      <c r="A40" s="83"/>
      <c r="B40" s="87"/>
      <c r="C40" s="77"/>
      <c r="D40" s="81"/>
      <c r="E40" s="77"/>
      <c r="F40" s="126"/>
      <c r="G40" s="77"/>
      <c r="H40" s="90"/>
      <c r="I40" s="77"/>
      <c r="J40" s="83"/>
      <c r="K40" s="87"/>
      <c r="L40" s="77"/>
      <c r="M40" s="81"/>
      <c r="N40" s="77"/>
      <c r="O40" s="128"/>
      <c r="P40" s="77"/>
      <c r="Q40" s="89"/>
      <c r="R40" s="83"/>
      <c r="S40" s="87"/>
      <c r="T40" s="77"/>
      <c r="U40" s="81"/>
      <c r="V40" s="77"/>
      <c r="W40" s="128"/>
      <c r="X40" s="77"/>
      <c r="Y40" s="99"/>
    </row>
    <row r="41" spans="1:25" ht="15" customHeight="1" x14ac:dyDescent="0.25">
      <c r="A41" s="83">
        <f t="shared" si="30"/>
        <v>14</v>
      </c>
      <c r="B41" s="87" t="s">
        <v>131</v>
      </c>
      <c r="C41" s="134"/>
      <c r="D41" s="112">
        <v>535000000</v>
      </c>
      <c r="E41" s="134"/>
      <c r="F41" s="126"/>
      <c r="G41" s="134"/>
      <c r="H41" s="90">
        <v>2476851.85</v>
      </c>
      <c r="J41" s="83">
        <f t="shared" si="31"/>
        <v>14</v>
      </c>
      <c r="K41" s="87" t="s">
        <v>131</v>
      </c>
      <c r="L41" s="134"/>
      <c r="M41" s="81">
        <v>535000000</v>
      </c>
      <c r="N41" s="77"/>
      <c r="O41" s="128"/>
      <c r="P41" s="77"/>
      <c r="Q41" s="89">
        <v>7383974.0199999996</v>
      </c>
      <c r="R41" s="83">
        <f t="shared" si="32"/>
        <v>14</v>
      </c>
      <c r="S41" s="87" t="s">
        <v>131</v>
      </c>
      <c r="T41" s="134"/>
      <c r="U41" s="112">
        <v>535000000</v>
      </c>
      <c r="V41" s="77"/>
      <c r="W41" s="128"/>
      <c r="X41" s="77"/>
      <c r="Y41" s="99">
        <v>229680</v>
      </c>
    </row>
    <row r="42" spans="1:25" ht="15" customHeight="1" x14ac:dyDescent="0.25">
      <c r="A42" s="83"/>
      <c r="B42" s="87"/>
      <c r="C42" s="134"/>
      <c r="D42" s="112"/>
      <c r="E42" s="77"/>
      <c r="F42" s="126"/>
      <c r="G42" s="134"/>
      <c r="H42" s="90"/>
      <c r="J42" s="83"/>
      <c r="K42" s="87"/>
      <c r="L42" s="134"/>
      <c r="M42" s="81"/>
      <c r="N42" s="77"/>
      <c r="O42" s="128"/>
      <c r="P42" s="77"/>
      <c r="Q42" s="89"/>
      <c r="R42" s="83"/>
      <c r="S42" s="87"/>
      <c r="T42" s="134"/>
      <c r="U42" s="112"/>
      <c r="V42" s="77"/>
      <c r="W42" s="128"/>
      <c r="X42" s="77"/>
      <c r="Y42" s="99"/>
    </row>
    <row r="43" spans="1:25" ht="15" customHeight="1" x14ac:dyDescent="0.25">
      <c r="A43" s="83">
        <f t="shared" ref="A43:A49" si="33">A41+1</f>
        <v>15</v>
      </c>
      <c r="B43" s="87" t="s">
        <v>116</v>
      </c>
      <c r="C43" s="124"/>
      <c r="D43" s="112">
        <v>735000000</v>
      </c>
      <c r="E43" s="115">
        <v>735000000</v>
      </c>
      <c r="F43" s="126"/>
      <c r="G43" s="77"/>
      <c r="H43" s="90">
        <v>762314.9</v>
      </c>
      <c r="J43" s="83">
        <f t="shared" si="31"/>
        <v>15</v>
      </c>
      <c r="K43" s="87" t="s">
        <v>116</v>
      </c>
      <c r="L43" s="124"/>
      <c r="M43" s="81">
        <v>735000000</v>
      </c>
      <c r="N43" s="112"/>
      <c r="O43" s="128"/>
      <c r="P43" s="77"/>
      <c r="Q43" s="89">
        <v>11162205.780000001</v>
      </c>
      <c r="R43" s="83">
        <f t="shared" ref="R43:R49" si="34">R41+1</f>
        <v>15</v>
      </c>
      <c r="S43" s="87" t="s">
        <v>116</v>
      </c>
      <c r="T43" s="124"/>
      <c r="U43" s="112">
        <v>735000000</v>
      </c>
      <c r="V43" s="77"/>
      <c r="W43" s="128"/>
      <c r="X43" s="77"/>
      <c r="Y43" s="99">
        <v>0</v>
      </c>
    </row>
    <row r="44" spans="1:25" ht="15" customHeight="1" x14ac:dyDescent="0.25">
      <c r="A44" s="83"/>
      <c r="B44" s="87"/>
      <c r="C44" s="124"/>
      <c r="D44" s="112"/>
      <c r="E44" s="115"/>
      <c r="F44" s="126"/>
      <c r="G44" s="77"/>
      <c r="H44" s="90"/>
      <c r="J44" s="83"/>
      <c r="K44" s="87"/>
      <c r="L44" s="124"/>
      <c r="M44" s="81"/>
      <c r="N44" s="112"/>
      <c r="O44" s="128"/>
      <c r="P44" s="77"/>
      <c r="Q44" s="89"/>
      <c r="R44" s="83"/>
      <c r="S44" s="87"/>
      <c r="T44" s="124"/>
      <c r="U44" s="112"/>
      <c r="V44" s="77"/>
      <c r="W44" s="128"/>
      <c r="X44" s="77"/>
      <c r="Y44" s="99"/>
    </row>
    <row r="45" spans="1:25" ht="15" customHeight="1" x14ac:dyDescent="0.25">
      <c r="A45" s="83">
        <f t="shared" si="33"/>
        <v>16</v>
      </c>
      <c r="B45" s="87" t="s">
        <v>128</v>
      </c>
      <c r="C45" s="124"/>
      <c r="D45" s="112">
        <v>500000000</v>
      </c>
      <c r="E45" s="49"/>
      <c r="F45" s="126"/>
      <c r="G45" s="48"/>
      <c r="H45" s="90">
        <v>811858</v>
      </c>
      <c r="J45" s="83">
        <f t="shared" si="31"/>
        <v>16</v>
      </c>
      <c r="K45" s="87" t="s">
        <v>128</v>
      </c>
      <c r="L45" s="124"/>
      <c r="M45" s="81">
        <v>500000000</v>
      </c>
      <c r="N45" s="112"/>
      <c r="O45" s="128"/>
      <c r="P45" s="77"/>
      <c r="Q45" s="89">
        <v>6183131.9299999997</v>
      </c>
      <c r="R45" s="83">
        <f t="shared" si="34"/>
        <v>16</v>
      </c>
      <c r="S45" s="87" t="s">
        <v>128</v>
      </c>
      <c r="T45" s="124"/>
      <c r="U45" s="112">
        <v>500000000</v>
      </c>
      <c r="V45" s="77"/>
      <c r="W45" s="128"/>
      <c r="X45" s="77"/>
      <c r="Y45" s="99">
        <v>0</v>
      </c>
    </row>
    <row r="46" spans="1:25" ht="15" customHeight="1" x14ac:dyDescent="0.25">
      <c r="A46" s="83"/>
      <c r="B46" s="87"/>
      <c r="C46" s="124"/>
      <c r="D46" s="112"/>
      <c r="E46" s="49"/>
      <c r="F46" s="126"/>
      <c r="G46" s="48"/>
      <c r="H46" s="90"/>
      <c r="J46" s="83"/>
      <c r="K46" s="87"/>
      <c r="L46" s="124"/>
      <c r="M46" s="81"/>
      <c r="N46" s="112"/>
      <c r="O46" s="128"/>
      <c r="P46" s="77"/>
      <c r="Q46" s="89"/>
      <c r="R46" s="83"/>
      <c r="S46" s="87"/>
      <c r="T46" s="124"/>
      <c r="U46" s="112"/>
      <c r="V46" s="77"/>
      <c r="W46" s="128"/>
      <c r="X46" s="77"/>
      <c r="Y46" s="99"/>
    </row>
    <row r="47" spans="1:25" ht="15" customHeight="1" x14ac:dyDescent="0.25">
      <c r="A47" s="83">
        <f t="shared" si="33"/>
        <v>17</v>
      </c>
      <c r="B47" s="87" t="s">
        <v>131</v>
      </c>
      <c r="C47" s="124"/>
      <c r="D47" s="112">
        <v>1312000000</v>
      </c>
      <c r="E47" s="49"/>
      <c r="F47" s="126"/>
      <c r="G47" s="48"/>
      <c r="H47" s="90">
        <v>2996474.92</v>
      </c>
      <c r="J47" s="83">
        <f t="shared" ref="J47:J49" si="35">J45+1</f>
        <v>17</v>
      </c>
      <c r="K47" s="87" t="s">
        <v>131</v>
      </c>
      <c r="L47" s="124"/>
      <c r="M47" s="81">
        <v>1312000000</v>
      </c>
      <c r="N47" s="112"/>
      <c r="O47" s="128"/>
      <c r="P47" s="77"/>
      <c r="Q47" s="89">
        <v>18780206.16</v>
      </c>
      <c r="R47" s="83">
        <f t="shared" si="34"/>
        <v>17</v>
      </c>
      <c r="S47" s="87" t="s">
        <v>131</v>
      </c>
      <c r="T47" s="124"/>
      <c r="U47" s="112">
        <v>1312000000</v>
      </c>
      <c r="V47" s="77"/>
      <c r="W47" s="128"/>
      <c r="X47" s="77"/>
      <c r="Y47" s="99">
        <v>0</v>
      </c>
    </row>
    <row r="48" spans="1:25" ht="15" customHeight="1" x14ac:dyDescent="0.25">
      <c r="A48" s="83"/>
      <c r="B48" s="87"/>
      <c r="C48" s="124"/>
      <c r="D48" s="112"/>
      <c r="E48" s="49"/>
      <c r="F48" s="126"/>
      <c r="G48" s="48"/>
      <c r="H48" s="90"/>
      <c r="J48" s="83"/>
      <c r="K48" s="87"/>
      <c r="L48" s="124"/>
      <c r="M48" s="81"/>
      <c r="N48" s="112"/>
      <c r="O48" s="128"/>
      <c r="P48" s="77"/>
      <c r="Q48" s="89"/>
      <c r="R48" s="83"/>
      <c r="S48" s="87"/>
      <c r="T48" s="124"/>
      <c r="U48" s="112"/>
      <c r="V48" s="77"/>
      <c r="W48" s="128"/>
      <c r="X48" s="77"/>
      <c r="Y48" s="99"/>
    </row>
    <row r="49" spans="1:25" ht="15" customHeight="1" x14ac:dyDescent="0.25">
      <c r="A49" s="83">
        <f t="shared" si="33"/>
        <v>18</v>
      </c>
      <c r="B49" s="76" t="s">
        <v>132</v>
      </c>
      <c r="C49" s="124"/>
      <c r="D49" s="81">
        <v>5115348231</v>
      </c>
      <c r="E49" s="77"/>
      <c r="F49" s="126"/>
      <c r="G49" s="77"/>
      <c r="H49" s="89">
        <v>2746327.96</v>
      </c>
      <c r="J49" s="83">
        <f t="shared" si="35"/>
        <v>18</v>
      </c>
      <c r="K49" s="76" t="s">
        <v>132</v>
      </c>
      <c r="L49" s="124"/>
      <c r="M49" s="81">
        <v>5115348231</v>
      </c>
      <c r="N49" s="77"/>
      <c r="O49" s="128"/>
      <c r="P49" s="77"/>
      <c r="Q49" s="89">
        <v>35126708.689999998</v>
      </c>
      <c r="R49" s="83">
        <f t="shared" si="34"/>
        <v>18</v>
      </c>
      <c r="S49" s="76" t="s">
        <v>132</v>
      </c>
      <c r="T49" s="72"/>
      <c r="U49" s="81">
        <v>5115348231</v>
      </c>
      <c r="V49" s="77"/>
      <c r="W49" s="128"/>
      <c r="X49" s="77"/>
      <c r="Y49" s="99">
        <v>0</v>
      </c>
    </row>
    <row r="50" spans="1:25" ht="15" customHeight="1" x14ac:dyDescent="0.25">
      <c r="A50" s="83"/>
      <c r="B50" s="76"/>
      <c r="C50" s="124"/>
      <c r="D50" s="81">
        <v>3000000000</v>
      </c>
      <c r="E50" s="77"/>
      <c r="F50" s="126"/>
      <c r="G50" s="77"/>
      <c r="H50" s="90"/>
      <c r="J50" s="83"/>
      <c r="K50" s="76"/>
      <c r="L50" s="124"/>
      <c r="M50" s="81">
        <v>3000000000</v>
      </c>
      <c r="N50" s="77"/>
      <c r="O50" s="128"/>
      <c r="P50" s="77"/>
      <c r="Q50" s="90"/>
      <c r="R50" s="83"/>
      <c r="S50" s="76"/>
      <c r="T50" s="72"/>
      <c r="U50" s="81">
        <v>3000000000</v>
      </c>
      <c r="V50" s="77"/>
      <c r="W50" s="128"/>
      <c r="X50" s="77"/>
      <c r="Y50" s="99"/>
    </row>
    <row r="51" spans="1:25" ht="15" customHeight="1" x14ac:dyDescent="0.25">
      <c r="A51" s="83">
        <f t="shared" ref="A51" si="36">A49+1</f>
        <v>19</v>
      </c>
      <c r="B51" s="76" t="s">
        <v>133</v>
      </c>
      <c r="C51" s="124"/>
      <c r="D51" s="81">
        <v>3000000000</v>
      </c>
      <c r="E51" s="77"/>
      <c r="F51" s="126"/>
      <c r="G51" s="77"/>
      <c r="H51" s="89">
        <v>1628043.94</v>
      </c>
      <c r="J51" s="83">
        <f t="shared" ref="J51" si="37">J49+1</f>
        <v>19</v>
      </c>
      <c r="K51" s="76" t="s">
        <v>135</v>
      </c>
      <c r="L51" s="124"/>
      <c r="M51" s="81">
        <v>3000000000</v>
      </c>
      <c r="N51" s="77"/>
      <c r="O51" s="128"/>
      <c r="P51" s="77"/>
      <c r="Q51" s="89">
        <v>19218135.5</v>
      </c>
      <c r="R51" s="83">
        <f t="shared" ref="R51" si="38">R49+1</f>
        <v>19</v>
      </c>
      <c r="S51" s="76" t="s">
        <v>133</v>
      </c>
      <c r="T51" s="72"/>
      <c r="U51" s="81">
        <v>3000000000</v>
      </c>
      <c r="V51" s="77"/>
      <c r="W51" s="128"/>
      <c r="X51" s="77"/>
      <c r="Y51" s="99">
        <v>0</v>
      </c>
    </row>
    <row r="52" spans="1:25" ht="15" customHeight="1" x14ac:dyDescent="0.25">
      <c r="A52" s="83"/>
      <c r="B52" s="76"/>
      <c r="C52" s="124"/>
      <c r="D52" s="81">
        <v>1000000000</v>
      </c>
      <c r="E52" s="77"/>
      <c r="F52" s="126"/>
      <c r="G52" s="77"/>
      <c r="H52" s="90"/>
      <c r="J52" s="83"/>
      <c r="K52" s="76"/>
      <c r="L52" s="124"/>
      <c r="M52" s="81">
        <v>1000000000</v>
      </c>
      <c r="N52" s="77"/>
      <c r="O52" s="128"/>
      <c r="P52" s="77"/>
      <c r="Q52" s="90"/>
      <c r="R52" s="83"/>
      <c r="S52" s="76"/>
      <c r="T52" s="72"/>
      <c r="U52" s="81">
        <v>1000000000</v>
      </c>
      <c r="V52" s="77"/>
      <c r="W52" s="128"/>
      <c r="X52" s="77"/>
      <c r="Y52" s="99"/>
    </row>
    <row r="53" spans="1:25" ht="15" customHeight="1" x14ac:dyDescent="0.25">
      <c r="A53" s="83">
        <f t="shared" ref="A53" si="39">A51+1</f>
        <v>20</v>
      </c>
      <c r="B53" s="76" t="s">
        <v>134</v>
      </c>
      <c r="C53" s="124"/>
      <c r="D53" s="81">
        <v>2000000000</v>
      </c>
      <c r="E53" s="77"/>
      <c r="F53" s="126"/>
      <c r="G53" s="77"/>
      <c r="H53" s="89">
        <v>1086000</v>
      </c>
      <c r="J53" s="83">
        <f t="shared" ref="J53" si="40">J51+1</f>
        <v>20</v>
      </c>
      <c r="K53" s="76" t="s">
        <v>134</v>
      </c>
      <c r="L53" s="124"/>
      <c r="M53" s="81">
        <v>2000000000</v>
      </c>
      <c r="N53" s="77"/>
      <c r="O53" s="128"/>
      <c r="P53" s="77"/>
      <c r="Q53" s="89">
        <v>13727777.779999999</v>
      </c>
      <c r="R53" s="83">
        <f t="shared" ref="R53" si="41">R51+1</f>
        <v>20</v>
      </c>
      <c r="S53" s="76" t="s">
        <v>134</v>
      </c>
      <c r="T53" s="72"/>
      <c r="U53" s="81">
        <v>2000000000</v>
      </c>
      <c r="V53" s="77"/>
      <c r="W53" s="128"/>
      <c r="X53" s="77"/>
      <c r="Y53" s="99">
        <v>0</v>
      </c>
    </row>
    <row r="54" spans="1:25" ht="15" customHeight="1" x14ac:dyDescent="0.25">
      <c r="A54" s="83"/>
      <c r="B54" s="76"/>
      <c r="C54" s="124"/>
      <c r="D54" s="81">
        <v>1000000000</v>
      </c>
      <c r="E54" s="77"/>
      <c r="F54" s="126"/>
      <c r="G54" s="77"/>
      <c r="H54" s="90"/>
      <c r="J54" s="83"/>
      <c r="K54" s="76"/>
      <c r="L54" s="124"/>
      <c r="M54" s="81">
        <v>1000000000</v>
      </c>
      <c r="N54" s="77"/>
      <c r="O54" s="128"/>
      <c r="P54" s="77"/>
      <c r="Q54" s="90"/>
      <c r="R54" s="83"/>
      <c r="S54" s="76"/>
      <c r="T54" s="72"/>
      <c r="U54" s="81">
        <v>1000000000</v>
      </c>
      <c r="V54" s="77"/>
      <c r="W54" s="128"/>
      <c r="X54" s="77"/>
      <c r="Y54" s="99"/>
    </row>
    <row r="55" spans="1:25" ht="15" customHeight="1" x14ac:dyDescent="0.25">
      <c r="A55" s="83">
        <f t="shared" ref="A55" si="42">A53+1</f>
        <v>21</v>
      </c>
      <c r="B55" s="76" t="s">
        <v>134</v>
      </c>
      <c r="C55" s="124"/>
      <c r="D55" s="81">
        <v>1000000000</v>
      </c>
      <c r="E55" s="77"/>
      <c r="F55" s="126"/>
      <c r="G55" s="77"/>
      <c r="H55" s="89">
        <v>543000</v>
      </c>
      <c r="J55" s="83">
        <f t="shared" ref="J55" si="43">J53+1</f>
        <v>21</v>
      </c>
      <c r="K55" s="76" t="s">
        <v>134</v>
      </c>
      <c r="L55" s="124"/>
      <c r="M55" s="81">
        <v>1000000000</v>
      </c>
      <c r="N55" s="77"/>
      <c r="O55" s="128"/>
      <c r="P55" s="77"/>
      <c r="Q55" s="89">
        <v>6633750</v>
      </c>
      <c r="R55" s="83">
        <f t="shared" ref="R55" si="44">R53+1</f>
        <v>21</v>
      </c>
      <c r="S55" s="76" t="s">
        <v>134</v>
      </c>
      <c r="T55" s="72"/>
      <c r="U55" s="81">
        <v>1000000000</v>
      </c>
      <c r="V55" s="77"/>
      <c r="W55" s="128"/>
      <c r="X55" s="77"/>
      <c r="Y55" s="99">
        <v>0</v>
      </c>
    </row>
    <row r="56" spans="1:25" ht="15" customHeight="1" x14ac:dyDescent="0.25">
      <c r="A56" s="83"/>
      <c r="B56" s="76"/>
      <c r="C56" s="124"/>
      <c r="D56" s="81">
        <v>1000000000</v>
      </c>
      <c r="E56" s="77"/>
      <c r="F56" s="126"/>
      <c r="G56" s="77"/>
      <c r="H56" s="90"/>
      <c r="J56" s="83"/>
      <c r="K56" s="76"/>
      <c r="L56" s="124"/>
      <c r="M56" s="81">
        <v>1000000000</v>
      </c>
      <c r="N56" s="77"/>
      <c r="O56" s="128"/>
      <c r="P56" s="77"/>
      <c r="Q56" s="90"/>
      <c r="R56" s="83"/>
      <c r="S56" s="76"/>
      <c r="T56" s="72"/>
      <c r="U56" s="81">
        <v>1000000000</v>
      </c>
      <c r="V56" s="77"/>
      <c r="W56" s="128"/>
      <c r="X56" s="77"/>
      <c r="Y56" s="99"/>
    </row>
    <row r="57" spans="1:25" ht="15" customHeight="1" x14ac:dyDescent="0.25">
      <c r="A57" s="83">
        <f t="shared" ref="A57" si="45">A55+1</f>
        <v>22</v>
      </c>
      <c r="B57" s="96" t="s">
        <v>120</v>
      </c>
      <c r="C57" s="134"/>
      <c r="D57" s="112">
        <v>389179937</v>
      </c>
      <c r="E57" s="77"/>
      <c r="F57" s="126"/>
      <c r="G57" s="77"/>
      <c r="H57" s="89">
        <v>3309481.37</v>
      </c>
      <c r="J57" s="83">
        <f t="shared" ref="J57" si="46">J55+1</f>
        <v>22</v>
      </c>
      <c r="K57" s="87" t="s">
        <v>120</v>
      </c>
      <c r="L57" s="124"/>
      <c r="M57" s="81">
        <v>389179937</v>
      </c>
      <c r="N57" s="77"/>
      <c r="O57" s="128"/>
      <c r="P57" s="77"/>
      <c r="Q57" s="89">
        <v>3533396.66</v>
      </c>
      <c r="R57" s="83">
        <f t="shared" ref="R57" si="47">R55+1</f>
        <v>22</v>
      </c>
      <c r="S57" s="87" t="s">
        <v>120</v>
      </c>
      <c r="T57" s="124"/>
      <c r="U57" s="81">
        <v>389179937</v>
      </c>
      <c r="V57" s="77"/>
      <c r="W57" s="128"/>
      <c r="X57" s="77"/>
      <c r="Y57" s="99">
        <v>0</v>
      </c>
    </row>
    <row r="58" spans="1:25" ht="15" customHeight="1" x14ac:dyDescent="0.25">
      <c r="A58" s="83"/>
      <c r="B58" s="96"/>
      <c r="C58" s="77"/>
      <c r="D58" s="81"/>
      <c r="E58" s="77"/>
      <c r="F58" s="126"/>
      <c r="G58" s="77"/>
      <c r="H58" s="90"/>
      <c r="J58" s="83"/>
      <c r="K58" s="87"/>
      <c r="L58" s="124"/>
      <c r="M58" s="81"/>
      <c r="N58" s="77"/>
      <c r="O58" s="128"/>
      <c r="P58" s="77"/>
      <c r="Q58" s="89"/>
      <c r="R58" s="83"/>
      <c r="S58" s="87"/>
      <c r="T58" s="124"/>
      <c r="U58" s="81"/>
      <c r="V58" s="77"/>
      <c r="W58" s="128"/>
      <c r="X58" s="77"/>
      <c r="Y58" s="99"/>
    </row>
    <row r="59" spans="1:25" ht="15" customHeight="1" x14ac:dyDescent="0.25">
      <c r="A59" s="83">
        <f t="shared" ref="A59" si="48">A57+1</f>
        <v>23</v>
      </c>
      <c r="B59" s="76" t="s">
        <v>10</v>
      </c>
      <c r="C59" s="77"/>
      <c r="D59" s="81">
        <v>500000000</v>
      </c>
      <c r="E59" s="77"/>
      <c r="F59" s="126"/>
      <c r="G59" s="77"/>
      <c r="H59" s="89">
        <v>6224066.4000000004</v>
      </c>
      <c r="J59" s="83">
        <f t="shared" ref="J59" si="49">J57+1</f>
        <v>23</v>
      </c>
      <c r="K59" s="87" t="s">
        <v>10</v>
      </c>
      <c r="L59" s="124"/>
      <c r="M59" s="81">
        <v>500000000</v>
      </c>
      <c r="N59" s="77"/>
      <c r="O59" s="128"/>
      <c r="P59" s="77"/>
      <c r="Q59" s="89">
        <v>3954786.8</v>
      </c>
      <c r="R59" s="83">
        <f t="shared" ref="R59" si="50">R57+1</f>
        <v>23</v>
      </c>
      <c r="S59" s="87" t="s">
        <v>10</v>
      </c>
      <c r="T59" s="124"/>
      <c r="U59" s="81">
        <v>500000000</v>
      </c>
      <c r="V59" s="77"/>
      <c r="W59" s="128"/>
      <c r="X59" s="77"/>
      <c r="Y59" s="99">
        <v>0</v>
      </c>
    </row>
    <row r="60" spans="1:25" ht="15" customHeight="1" x14ac:dyDescent="0.25">
      <c r="A60" s="83"/>
      <c r="B60" s="76"/>
      <c r="C60" s="77"/>
      <c r="D60" s="81"/>
      <c r="E60" s="77"/>
      <c r="F60" s="126"/>
      <c r="G60" s="77"/>
      <c r="H60" s="90"/>
      <c r="J60" s="83"/>
      <c r="K60" s="87"/>
      <c r="L60" s="124"/>
      <c r="M60" s="81"/>
      <c r="N60" s="77"/>
      <c r="O60" s="128"/>
      <c r="P60" s="77"/>
      <c r="Q60" s="89"/>
      <c r="R60" s="83"/>
      <c r="S60" s="87"/>
      <c r="T60" s="124"/>
      <c r="U60" s="81"/>
      <c r="V60" s="77"/>
      <c r="W60" s="128"/>
      <c r="X60" s="77"/>
      <c r="Y60" s="99"/>
    </row>
    <row r="61" spans="1:25" ht="15" customHeight="1" x14ac:dyDescent="0.25">
      <c r="A61" s="83">
        <f>A59+1</f>
        <v>24</v>
      </c>
      <c r="B61" s="76" t="s">
        <v>10</v>
      </c>
      <c r="C61" s="77"/>
      <c r="D61" s="81">
        <v>1750000000</v>
      </c>
      <c r="E61" s="77"/>
      <c r="F61" s="126"/>
      <c r="G61" s="77"/>
      <c r="H61" s="89">
        <v>25397322.18</v>
      </c>
      <c r="J61" s="83">
        <f t="shared" ref="J61:J95" si="51">J59+1</f>
        <v>24</v>
      </c>
      <c r="K61" s="87" t="s">
        <v>10</v>
      </c>
      <c r="L61" s="124"/>
      <c r="M61" s="81">
        <v>1750000000</v>
      </c>
      <c r="N61" s="77"/>
      <c r="O61" s="128"/>
      <c r="P61" s="77"/>
      <c r="Q61" s="89">
        <v>19347880.579999998</v>
      </c>
      <c r="R61" s="83">
        <f t="shared" ref="R61" si="52">R59+1</f>
        <v>24</v>
      </c>
      <c r="S61" s="87" t="s">
        <v>10</v>
      </c>
      <c r="T61" s="124"/>
      <c r="U61" s="81">
        <v>1750000000</v>
      </c>
      <c r="V61" s="77"/>
      <c r="W61" s="128"/>
      <c r="X61" s="77"/>
      <c r="Y61" s="99">
        <v>69613.919999999998</v>
      </c>
    </row>
    <row r="62" spans="1:25" ht="15" customHeight="1" x14ac:dyDescent="0.25">
      <c r="A62" s="83"/>
      <c r="B62" s="76"/>
      <c r="C62" s="77"/>
      <c r="D62" s="81"/>
      <c r="E62" s="77"/>
      <c r="F62" s="126"/>
      <c r="G62" s="77"/>
      <c r="H62" s="90"/>
      <c r="J62" s="83"/>
      <c r="K62" s="87"/>
      <c r="L62" s="124"/>
      <c r="M62" s="81"/>
      <c r="N62" s="77"/>
      <c r="O62" s="128"/>
      <c r="P62" s="77"/>
      <c r="Q62" s="89"/>
      <c r="R62" s="83"/>
      <c r="S62" s="87"/>
      <c r="T62" s="124"/>
      <c r="U62" s="81"/>
      <c r="V62" s="77"/>
      <c r="W62" s="128"/>
      <c r="X62" s="77"/>
      <c r="Y62" s="99"/>
    </row>
    <row r="63" spans="1:25" ht="15" customHeight="1" x14ac:dyDescent="0.25">
      <c r="A63" s="83">
        <f t="shared" ref="A63" si="53">A61+1</f>
        <v>25</v>
      </c>
      <c r="B63" s="76" t="s">
        <v>10</v>
      </c>
      <c r="C63" s="77"/>
      <c r="D63" s="81">
        <v>1920000000</v>
      </c>
      <c r="E63" s="77"/>
      <c r="F63" s="126"/>
      <c r="G63" s="77"/>
      <c r="H63" s="89">
        <v>33446001.509999998</v>
      </c>
      <c r="J63" s="83">
        <f t="shared" si="51"/>
        <v>25</v>
      </c>
      <c r="K63" s="87" t="s">
        <v>10</v>
      </c>
      <c r="L63" s="124"/>
      <c r="M63" s="81">
        <v>1920000000</v>
      </c>
      <c r="N63" s="77"/>
      <c r="O63" s="128"/>
      <c r="P63" s="77"/>
      <c r="Q63" s="89">
        <v>24014521.700000003</v>
      </c>
      <c r="R63" s="83">
        <f t="shared" ref="R63" si="54">R61+1</f>
        <v>25</v>
      </c>
      <c r="S63" s="87" t="s">
        <v>10</v>
      </c>
      <c r="T63" s="124"/>
      <c r="U63" s="81">
        <v>1920000000</v>
      </c>
      <c r="V63" s="77"/>
      <c r="W63" s="128"/>
      <c r="X63" s="77"/>
      <c r="Y63" s="99">
        <v>0</v>
      </c>
    </row>
    <row r="64" spans="1:25" ht="15" customHeight="1" x14ac:dyDescent="0.25">
      <c r="A64" s="83"/>
      <c r="B64" s="76"/>
      <c r="C64" s="77"/>
      <c r="D64" s="81"/>
      <c r="E64" s="77"/>
      <c r="F64" s="126"/>
      <c r="G64" s="77"/>
      <c r="H64" s="90"/>
      <c r="J64" s="83"/>
      <c r="K64" s="87"/>
      <c r="L64" s="124"/>
      <c r="M64" s="81"/>
      <c r="N64" s="77"/>
      <c r="O64" s="128"/>
      <c r="P64" s="77"/>
      <c r="Q64" s="89"/>
      <c r="R64" s="83"/>
      <c r="S64" s="87"/>
      <c r="T64" s="124"/>
      <c r="U64" s="81"/>
      <c r="V64" s="77"/>
      <c r="W64" s="128"/>
      <c r="X64" s="77"/>
      <c r="Y64" s="99"/>
    </row>
    <row r="65" spans="1:25" ht="15" customHeight="1" x14ac:dyDescent="0.25">
      <c r="A65" s="83">
        <f t="shared" ref="A65:A95" si="55">A63+1</f>
        <v>26</v>
      </c>
      <c r="B65" s="76" t="s">
        <v>120</v>
      </c>
      <c r="C65" s="70"/>
      <c r="D65" s="81">
        <v>1444885373.0799999</v>
      </c>
      <c r="E65" s="77"/>
      <c r="F65" s="126"/>
      <c r="G65" s="77"/>
      <c r="H65" s="89">
        <v>4035544.8899999997</v>
      </c>
      <c r="J65" s="83">
        <f t="shared" si="51"/>
        <v>26</v>
      </c>
      <c r="K65" s="76" t="s">
        <v>120</v>
      </c>
      <c r="L65" s="124"/>
      <c r="M65" s="81">
        <v>1444885373.0799999</v>
      </c>
      <c r="N65" s="77"/>
      <c r="O65" s="128"/>
      <c r="P65" s="77"/>
      <c r="Q65" s="89">
        <v>20109736.93</v>
      </c>
      <c r="R65" s="83">
        <f t="shared" ref="R65" si="56">R63+1</f>
        <v>26</v>
      </c>
      <c r="S65" s="76" t="s">
        <v>120</v>
      </c>
      <c r="T65" s="72"/>
      <c r="U65" s="81">
        <v>1444885373.0799999</v>
      </c>
      <c r="V65" s="77"/>
      <c r="W65" s="128"/>
      <c r="X65" s="77"/>
      <c r="Y65" s="99">
        <v>0</v>
      </c>
    </row>
    <row r="66" spans="1:25" ht="15" customHeight="1" x14ac:dyDescent="0.25">
      <c r="A66" s="83"/>
      <c r="B66" s="76"/>
      <c r="C66" s="70"/>
      <c r="D66" s="81"/>
      <c r="E66" s="77"/>
      <c r="F66" s="126"/>
      <c r="G66" s="77"/>
      <c r="H66" s="90"/>
      <c r="J66" s="83"/>
      <c r="K66" s="76"/>
      <c r="L66" s="124"/>
      <c r="M66" s="81"/>
      <c r="N66" s="77"/>
      <c r="O66" s="128"/>
      <c r="P66" s="77"/>
      <c r="Q66" s="90"/>
      <c r="R66" s="83"/>
      <c r="S66" s="76"/>
      <c r="T66" s="72"/>
      <c r="U66" s="81"/>
      <c r="V66" s="77"/>
      <c r="W66" s="128"/>
      <c r="X66" s="77"/>
      <c r="Y66" s="99"/>
    </row>
    <row r="67" spans="1:25" ht="15" customHeight="1" x14ac:dyDescent="0.25">
      <c r="A67" s="83">
        <f t="shared" si="55"/>
        <v>27</v>
      </c>
      <c r="B67" s="76" t="s">
        <v>120</v>
      </c>
      <c r="C67" s="70"/>
      <c r="D67" s="81">
        <v>1928217853.28</v>
      </c>
      <c r="E67" s="77"/>
      <c r="F67" s="126"/>
      <c r="G67" s="77"/>
      <c r="H67" s="89">
        <v>4277622.78</v>
      </c>
      <c r="J67" s="83">
        <f t="shared" si="51"/>
        <v>27</v>
      </c>
      <c r="K67" s="76" t="s">
        <v>120</v>
      </c>
      <c r="L67" s="124"/>
      <c r="M67" s="81">
        <v>1928217853.28</v>
      </c>
      <c r="N67" s="77"/>
      <c r="O67" s="128"/>
      <c r="P67" s="77"/>
      <c r="Q67" s="89">
        <v>27281914.350000001</v>
      </c>
      <c r="R67" s="83">
        <f t="shared" ref="R67" si="57">R65+1</f>
        <v>27</v>
      </c>
      <c r="S67" s="76" t="s">
        <v>120</v>
      </c>
      <c r="T67" s="72"/>
      <c r="U67" s="81">
        <v>1928217853.28</v>
      </c>
      <c r="V67" s="77"/>
      <c r="W67" s="128"/>
      <c r="X67" s="77"/>
      <c r="Y67" s="99">
        <v>0</v>
      </c>
    </row>
    <row r="68" spans="1:25" ht="15" customHeight="1" x14ac:dyDescent="0.25">
      <c r="A68" s="83"/>
      <c r="B68" s="76"/>
      <c r="C68" s="70"/>
      <c r="D68" s="81"/>
      <c r="E68" s="77"/>
      <c r="F68" s="126"/>
      <c r="G68" s="77"/>
      <c r="H68" s="90"/>
      <c r="J68" s="83"/>
      <c r="K68" s="76"/>
      <c r="L68" s="124"/>
      <c r="M68" s="81"/>
      <c r="N68" s="77"/>
      <c r="O68" s="128"/>
      <c r="P68" s="77"/>
      <c r="Q68" s="90"/>
      <c r="R68" s="83"/>
      <c r="S68" s="76"/>
      <c r="T68" s="72"/>
      <c r="U68" s="81"/>
      <c r="V68" s="77"/>
      <c r="W68" s="128"/>
      <c r="X68" s="77"/>
      <c r="Y68" s="99"/>
    </row>
    <row r="69" spans="1:25" ht="15" customHeight="1" x14ac:dyDescent="0.25">
      <c r="A69" s="83">
        <f t="shared" si="55"/>
        <v>28</v>
      </c>
      <c r="B69" s="76" t="s">
        <v>10</v>
      </c>
      <c r="C69" s="70"/>
      <c r="D69" s="81">
        <v>1000000000</v>
      </c>
      <c r="E69" s="77"/>
      <c r="F69" s="126"/>
      <c r="G69" s="77"/>
      <c r="H69" s="89">
        <v>12461358.060000001</v>
      </c>
      <c r="J69" s="83">
        <f t="shared" si="51"/>
        <v>28</v>
      </c>
      <c r="K69" s="76" t="s">
        <v>10</v>
      </c>
      <c r="L69" s="124"/>
      <c r="M69" s="81">
        <v>1000000000</v>
      </c>
      <c r="N69" s="77"/>
      <c r="O69" s="128"/>
      <c r="P69" s="77"/>
      <c r="Q69" s="89">
        <v>18030991.129999999</v>
      </c>
      <c r="R69" s="83">
        <f t="shared" ref="R69" si="58">R67+1</f>
        <v>28</v>
      </c>
      <c r="S69" s="76" t="s">
        <v>10</v>
      </c>
      <c r="T69" s="72"/>
      <c r="U69" s="81">
        <v>1000000000</v>
      </c>
      <c r="V69" s="129"/>
      <c r="W69" s="128"/>
      <c r="X69" s="77"/>
      <c r="Y69" s="99">
        <v>0</v>
      </c>
    </row>
    <row r="70" spans="1:25" ht="15" customHeight="1" x14ac:dyDescent="0.25">
      <c r="A70" s="83"/>
      <c r="B70" s="76"/>
      <c r="C70" s="70"/>
      <c r="D70" s="81"/>
      <c r="E70" s="77"/>
      <c r="F70" s="126"/>
      <c r="G70" s="77"/>
      <c r="H70" s="90"/>
      <c r="J70" s="83"/>
      <c r="K70" s="76"/>
      <c r="L70" s="124"/>
      <c r="M70" s="81"/>
      <c r="N70" s="77"/>
      <c r="O70" s="128"/>
      <c r="P70" s="77"/>
      <c r="Q70" s="90"/>
      <c r="R70" s="83"/>
      <c r="S70" s="76"/>
      <c r="T70" s="72"/>
      <c r="U70" s="81"/>
      <c r="V70" s="129"/>
      <c r="W70" s="128"/>
      <c r="X70" s="77"/>
      <c r="Y70" s="99"/>
    </row>
    <row r="71" spans="1:25" ht="15" customHeight="1" x14ac:dyDescent="0.25">
      <c r="A71" s="83">
        <f t="shared" si="55"/>
        <v>29</v>
      </c>
      <c r="B71" s="76" t="s">
        <v>10</v>
      </c>
      <c r="C71" s="70"/>
      <c r="D71" s="81">
        <v>1000000000</v>
      </c>
      <c r="E71" s="77"/>
      <c r="F71" s="126"/>
      <c r="G71" s="77"/>
      <c r="H71" s="89">
        <v>0</v>
      </c>
      <c r="J71" s="83">
        <f t="shared" si="51"/>
        <v>29</v>
      </c>
      <c r="K71" s="76" t="s">
        <v>10</v>
      </c>
      <c r="L71" s="124"/>
      <c r="M71" s="81">
        <v>1000000000</v>
      </c>
      <c r="N71" s="77"/>
      <c r="O71" s="128"/>
      <c r="P71" s="77"/>
      <c r="Q71" s="89">
        <v>20073232.850000001</v>
      </c>
      <c r="R71" s="83">
        <f t="shared" ref="R71" si="59">R69+1</f>
        <v>29</v>
      </c>
      <c r="S71" s="76" t="s">
        <v>10</v>
      </c>
      <c r="T71" s="72"/>
      <c r="U71" s="81">
        <v>1000000000</v>
      </c>
      <c r="V71" s="77"/>
      <c r="W71" s="128"/>
      <c r="X71" s="77"/>
      <c r="Y71" s="99">
        <v>0</v>
      </c>
    </row>
    <row r="72" spans="1:25" ht="15" customHeight="1" x14ac:dyDescent="0.25">
      <c r="A72" s="83"/>
      <c r="B72" s="76"/>
      <c r="C72" s="70"/>
      <c r="D72" s="81"/>
      <c r="E72" s="77"/>
      <c r="F72" s="126"/>
      <c r="G72" s="77"/>
      <c r="H72" s="90"/>
      <c r="J72" s="83"/>
      <c r="K72" s="76"/>
      <c r="L72" s="124"/>
      <c r="M72" s="81"/>
      <c r="N72" s="77"/>
      <c r="O72" s="128"/>
      <c r="P72" s="77"/>
      <c r="Q72" s="90"/>
      <c r="R72" s="83"/>
      <c r="S72" s="76"/>
      <c r="T72" s="72"/>
      <c r="U72" s="81"/>
      <c r="V72" s="77"/>
      <c r="W72" s="128"/>
      <c r="X72" s="77"/>
      <c r="Y72" s="99"/>
    </row>
    <row r="73" spans="1:25" ht="15" customHeight="1" x14ac:dyDescent="0.25">
      <c r="A73" s="83">
        <f t="shared" si="55"/>
        <v>30</v>
      </c>
      <c r="B73" s="76" t="s">
        <v>10</v>
      </c>
      <c r="C73" s="70"/>
      <c r="D73" s="81">
        <v>300000000</v>
      </c>
      <c r="E73" s="77"/>
      <c r="F73" s="126"/>
      <c r="G73" s="77"/>
      <c r="H73" s="89">
        <v>0</v>
      </c>
      <c r="J73" s="83">
        <f t="shared" si="51"/>
        <v>30</v>
      </c>
      <c r="K73" s="76" t="s">
        <v>10</v>
      </c>
      <c r="L73" s="124"/>
      <c r="M73" s="81">
        <v>300000000</v>
      </c>
      <c r="N73" s="77"/>
      <c r="O73" s="128"/>
      <c r="P73" s="77"/>
      <c r="Q73" s="89">
        <v>6462500</v>
      </c>
      <c r="R73" s="83">
        <f t="shared" ref="R73:R95" si="60">R71+1</f>
        <v>30</v>
      </c>
      <c r="S73" s="76" t="s">
        <v>10</v>
      </c>
      <c r="T73" s="72"/>
      <c r="U73" s="81">
        <v>300000000</v>
      </c>
      <c r="V73" s="77"/>
      <c r="W73" s="128"/>
      <c r="X73" s="77"/>
      <c r="Y73" s="99">
        <v>0</v>
      </c>
    </row>
    <row r="74" spans="1:25" ht="15" customHeight="1" x14ac:dyDescent="0.25">
      <c r="A74" s="83"/>
      <c r="B74" s="76"/>
      <c r="C74" s="70"/>
      <c r="D74" s="81"/>
      <c r="E74" s="77"/>
      <c r="F74" s="126"/>
      <c r="G74" s="77"/>
      <c r="H74" s="90"/>
      <c r="J74" s="83"/>
      <c r="K74" s="76"/>
      <c r="L74" s="124"/>
      <c r="M74" s="81"/>
      <c r="N74" s="77"/>
      <c r="O74" s="128"/>
      <c r="P74" s="77"/>
      <c r="Q74" s="90"/>
      <c r="R74" s="83"/>
      <c r="S74" s="76"/>
      <c r="T74" s="72"/>
      <c r="U74" s="81"/>
      <c r="V74" s="77"/>
      <c r="W74" s="128"/>
      <c r="X74" s="77"/>
      <c r="Y74" s="99"/>
    </row>
    <row r="75" spans="1:25" ht="15" customHeight="1" x14ac:dyDescent="0.25">
      <c r="A75" s="83">
        <f t="shared" si="55"/>
        <v>31</v>
      </c>
      <c r="B75" s="76" t="s">
        <v>10</v>
      </c>
      <c r="C75" s="70"/>
      <c r="D75" s="81">
        <v>299888355</v>
      </c>
      <c r="E75" s="77"/>
      <c r="F75" s="126"/>
      <c r="G75" s="77"/>
      <c r="H75" s="89">
        <v>0</v>
      </c>
      <c r="J75" s="83">
        <f t="shared" si="51"/>
        <v>31</v>
      </c>
      <c r="K75" s="76" t="s">
        <v>10</v>
      </c>
      <c r="L75" s="124"/>
      <c r="M75" s="81">
        <v>299888355</v>
      </c>
      <c r="N75" s="77"/>
      <c r="O75" s="128"/>
      <c r="P75" s="77"/>
      <c r="Q75" s="89">
        <v>6244016.4000000004</v>
      </c>
      <c r="R75" s="83">
        <f t="shared" si="60"/>
        <v>31</v>
      </c>
      <c r="S75" s="76" t="s">
        <v>10</v>
      </c>
      <c r="T75" s="72"/>
      <c r="U75" s="81">
        <v>299888355</v>
      </c>
      <c r="V75" s="77"/>
      <c r="W75" s="128"/>
      <c r="X75" s="77"/>
      <c r="Y75" s="99">
        <v>0</v>
      </c>
    </row>
    <row r="76" spans="1:25" ht="15" customHeight="1" x14ac:dyDescent="0.25">
      <c r="A76" s="83"/>
      <c r="B76" s="76"/>
      <c r="C76" s="70"/>
      <c r="D76" s="81"/>
      <c r="E76" s="77"/>
      <c r="F76" s="126"/>
      <c r="G76" s="77"/>
      <c r="H76" s="90"/>
      <c r="J76" s="83"/>
      <c r="K76" s="76"/>
      <c r="L76" s="124"/>
      <c r="M76" s="81"/>
      <c r="N76" s="77"/>
      <c r="O76" s="128"/>
      <c r="P76" s="77"/>
      <c r="Q76" s="90"/>
      <c r="R76" s="83"/>
      <c r="S76" s="76"/>
      <c r="T76" s="72"/>
      <c r="U76" s="81"/>
      <c r="V76" s="77"/>
      <c r="W76" s="128"/>
      <c r="X76" s="77"/>
      <c r="Y76" s="99"/>
    </row>
    <row r="77" spans="1:25" ht="15" customHeight="1" x14ac:dyDescent="0.25">
      <c r="A77" s="83">
        <f t="shared" si="55"/>
        <v>32</v>
      </c>
      <c r="B77" s="76" t="s">
        <v>10</v>
      </c>
      <c r="C77" s="70"/>
      <c r="D77" s="81">
        <v>223786059</v>
      </c>
      <c r="E77" s="28"/>
      <c r="F77" s="126"/>
      <c r="G77" s="77"/>
      <c r="H77" s="89">
        <v>0</v>
      </c>
      <c r="J77" s="83">
        <f t="shared" si="51"/>
        <v>32</v>
      </c>
      <c r="K77" s="76" t="s">
        <v>10</v>
      </c>
      <c r="L77" s="124"/>
      <c r="M77" s="81">
        <v>223786059</v>
      </c>
      <c r="N77" s="28"/>
      <c r="O77" s="128"/>
      <c r="P77" s="84"/>
      <c r="Q77" s="89">
        <v>4302117.72</v>
      </c>
      <c r="R77" s="83">
        <f t="shared" si="60"/>
        <v>32</v>
      </c>
      <c r="S77" s="76" t="s">
        <v>10</v>
      </c>
      <c r="T77" s="72"/>
      <c r="U77" s="81">
        <v>223786059</v>
      </c>
      <c r="V77" s="28"/>
      <c r="W77" s="128"/>
      <c r="X77" s="77"/>
      <c r="Y77" s="99">
        <v>0</v>
      </c>
    </row>
    <row r="78" spans="1:25" ht="15" customHeight="1" x14ac:dyDescent="0.25">
      <c r="A78" s="83"/>
      <c r="B78" s="76"/>
      <c r="C78" s="70"/>
      <c r="D78" s="81"/>
      <c r="E78" s="28"/>
      <c r="F78" s="126"/>
      <c r="G78" s="77"/>
      <c r="H78" s="90"/>
      <c r="J78" s="83"/>
      <c r="K78" s="76"/>
      <c r="L78" s="124"/>
      <c r="M78" s="81"/>
      <c r="N78" s="28"/>
      <c r="O78" s="128"/>
      <c r="P78" s="84"/>
      <c r="Q78" s="90"/>
      <c r="R78" s="83"/>
      <c r="S78" s="76"/>
      <c r="T78" s="72"/>
      <c r="U78" s="81"/>
      <c r="V78" s="28"/>
      <c r="W78" s="128"/>
      <c r="X78" s="77"/>
      <c r="Y78" s="99"/>
    </row>
    <row r="79" spans="1:25" ht="15" customHeight="1" x14ac:dyDescent="0.25">
      <c r="A79" s="83">
        <f t="shared" si="55"/>
        <v>33</v>
      </c>
      <c r="B79" s="76" t="s">
        <v>10</v>
      </c>
      <c r="C79" s="70"/>
      <c r="D79" s="81">
        <v>500379494</v>
      </c>
      <c r="E79" s="67"/>
      <c r="F79" s="126"/>
      <c r="G79" s="67"/>
      <c r="H79" s="89">
        <v>0</v>
      </c>
      <c r="J79" s="83">
        <f t="shared" si="51"/>
        <v>33</v>
      </c>
      <c r="K79" s="76" t="s">
        <v>10</v>
      </c>
      <c r="L79" s="124"/>
      <c r="M79" s="81">
        <v>500379494</v>
      </c>
      <c r="N79" s="67"/>
      <c r="O79" s="128"/>
      <c r="P79" s="68"/>
      <c r="Q79" s="89">
        <v>10349422.119999999</v>
      </c>
      <c r="R79" s="83">
        <f t="shared" si="60"/>
        <v>33</v>
      </c>
      <c r="S79" s="76" t="s">
        <v>10</v>
      </c>
      <c r="T79" s="72"/>
      <c r="U79" s="81">
        <v>500379494</v>
      </c>
      <c r="V79" s="67"/>
      <c r="W79" s="128"/>
      <c r="X79" s="67"/>
      <c r="Y79" s="73">
        <v>0</v>
      </c>
    </row>
    <row r="80" spans="1:25" ht="15" customHeight="1" x14ac:dyDescent="0.25">
      <c r="A80" s="83"/>
      <c r="B80" s="76"/>
      <c r="C80" s="70"/>
      <c r="D80" s="81"/>
      <c r="E80" s="67"/>
      <c r="F80" s="126"/>
      <c r="G80" s="67"/>
      <c r="H80" s="90"/>
      <c r="J80" s="83"/>
      <c r="K80" s="76"/>
      <c r="L80" s="124"/>
      <c r="M80" s="81"/>
      <c r="N80" s="67"/>
      <c r="O80" s="128"/>
      <c r="P80" s="68"/>
      <c r="Q80" s="90"/>
      <c r="R80" s="83"/>
      <c r="S80" s="76"/>
      <c r="T80" s="72"/>
      <c r="U80" s="81"/>
      <c r="V80" s="67"/>
      <c r="W80" s="128"/>
      <c r="X80" s="67"/>
      <c r="Y80" s="73"/>
    </row>
    <row r="81" spans="1:25" ht="15" customHeight="1" x14ac:dyDescent="0.25">
      <c r="A81" s="83">
        <f t="shared" si="55"/>
        <v>34</v>
      </c>
      <c r="B81" s="76" t="s">
        <v>10</v>
      </c>
      <c r="C81" s="70"/>
      <c r="D81" s="81">
        <v>86788886</v>
      </c>
      <c r="E81" s="67"/>
      <c r="F81" s="126"/>
      <c r="G81" s="67"/>
      <c r="H81" s="89">
        <v>0</v>
      </c>
      <c r="J81" s="83">
        <f t="shared" si="51"/>
        <v>34</v>
      </c>
      <c r="K81" s="76" t="s">
        <v>10</v>
      </c>
      <c r="L81" s="124"/>
      <c r="M81" s="81">
        <v>86788886</v>
      </c>
      <c r="N81" s="67"/>
      <c r="O81" s="128"/>
      <c r="P81" s="68"/>
      <c r="Q81" s="89">
        <v>1878227.4200000002</v>
      </c>
      <c r="R81" s="83">
        <f t="shared" si="60"/>
        <v>34</v>
      </c>
      <c r="S81" s="76" t="s">
        <v>10</v>
      </c>
      <c r="T81" s="72"/>
      <c r="U81" s="81">
        <v>86788886</v>
      </c>
      <c r="V81" s="67"/>
      <c r="W81" s="128"/>
      <c r="X81" s="67"/>
      <c r="Y81" s="99">
        <v>0</v>
      </c>
    </row>
    <row r="82" spans="1:25" ht="15" customHeight="1" x14ac:dyDescent="0.25">
      <c r="A82" s="83"/>
      <c r="B82" s="76"/>
      <c r="C82" s="70"/>
      <c r="D82" s="81"/>
      <c r="E82" s="67"/>
      <c r="F82" s="126"/>
      <c r="G82" s="67"/>
      <c r="H82" s="90"/>
      <c r="J82" s="83"/>
      <c r="K82" s="76"/>
      <c r="L82" s="124"/>
      <c r="M82" s="81"/>
      <c r="N82" s="67"/>
      <c r="O82" s="128"/>
      <c r="P82" s="68"/>
      <c r="Q82" s="90"/>
      <c r="R82" s="83"/>
      <c r="S82" s="76"/>
      <c r="T82" s="72"/>
      <c r="U82" s="81"/>
      <c r="V82" s="67"/>
      <c r="W82" s="128"/>
      <c r="X82" s="67"/>
      <c r="Y82" s="99"/>
    </row>
    <row r="83" spans="1:25" ht="15" customHeight="1" x14ac:dyDescent="0.25">
      <c r="A83" s="83">
        <f t="shared" si="55"/>
        <v>35</v>
      </c>
      <c r="B83" s="76" t="s">
        <v>10</v>
      </c>
      <c r="C83" s="70"/>
      <c r="D83" s="81">
        <v>56998668</v>
      </c>
      <c r="E83" s="67"/>
      <c r="F83" s="126"/>
      <c r="G83" s="67"/>
      <c r="H83" s="89">
        <v>0</v>
      </c>
      <c r="J83" s="83">
        <f t="shared" si="51"/>
        <v>35</v>
      </c>
      <c r="K83" s="76" t="s">
        <v>10</v>
      </c>
      <c r="L83" s="124"/>
      <c r="M83" s="81">
        <v>56998668</v>
      </c>
      <c r="N83" s="67"/>
      <c r="O83" s="128"/>
      <c r="P83" s="68"/>
      <c r="Q83" s="89">
        <v>1256515.55</v>
      </c>
      <c r="R83" s="83">
        <f t="shared" si="60"/>
        <v>35</v>
      </c>
      <c r="S83" s="76" t="s">
        <v>10</v>
      </c>
      <c r="T83" s="72"/>
      <c r="U83" s="81">
        <v>56998668</v>
      </c>
      <c r="V83" s="67"/>
      <c r="W83" s="128"/>
      <c r="X83" s="67"/>
      <c r="Y83" s="99">
        <v>0</v>
      </c>
    </row>
    <row r="84" spans="1:25" ht="15" customHeight="1" x14ac:dyDescent="0.25">
      <c r="A84" s="83"/>
      <c r="B84" s="76"/>
      <c r="C84" s="70"/>
      <c r="D84" s="81"/>
      <c r="E84" s="67"/>
      <c r="F84" s="126"/>
      <c r="G84" s="67"/>
      <c r="H84" s="90"/>
      <c r="J84" s="83"/>
      <c r="K84" s="76"/>
      <c r="L84" s="124"/>
      <c r="M84" s="81"/>
      <c r="N84" s="67"/>
      <c r="O84" s="128"/>
      <c r="P84" s="68"/>
      <c r="Q84" s="90"/>
      <c r="R84" s="83"/>
      <c r="S84" s="76"/>
      <c r="T84" s="72"/>
      <c r="U84" s="81"/>
      <c r="V84" s="67"/>
      <c r="W84" s="128"/>
      <c r="X84" s="67"/>
      <c r="Y84" s="99"/>
    </row>
    <row r="85" spans="1:25" ht="15" customHeight="1" x14ac:dyDescent="0.25">
      <c r="A85" s="83">
        <f t="shared" si="55"/>
        <v>36</v>
      </c>
      <c r="B85" s="76" t="s">
        <v>120</v>
      </c>
      <c r="C85" s="70"/>
      <c r="D85" s="81">
        <v>420000000</v>
      </c>
      <c r="E85" s="67"/>
      <c r="F85" s="126"/>
      <c r="G85" s="67"/>
      <c r="H85" s="89">
        <v>844356</v>
      </c>
      <c r="J85" s="83">
        <f t="shared" si="51"/>
        <v>36</v>
      </c>
      <c r="K85" s="76" t="s">
        <v>120</v>
      </c>
      <c r="L85" s="124"/>
      <c r="M85" s="81">
        <v>420000000</v>
      </c>
      <c r="N85" s="67"/>
      <c r="O85" s="128"/>
      <c r="P85" s="68"/>
      <c r="Q85" s="89">
        <v>6211366.2999999998</v>
      </c>
      <c r="R85" s="83">
        <f t="shared" si="60"/>
        <v>36</v>
      </c>
      <c r="S85" s="76" t="s">
        <v>120</v>
      </c>
      <c r="T85" s="72"/>
      <c r="U85" s="81">
        <v>420000000</v>
      </c>
      <c r="V85" s="67"/>
      <c r="W85" s="128"/>
      <c r="X85" s="67"/>
      <c r="Y85" s="99">
        <v>0</v>
      </c>
    </row>
    <row r="86" spans="1:25" ht="15" customHeight="1" x14ac:dyDescent="0.25">
      <c r="A86" s="83"/>
      <c r="B86" s="76"/>
      <c r="C86" s="70"/>
      <c r="D86" s="81"/>
      <c r="E86" s="67"/>
      <c r="F86" s="126"/>
      <c r="G86" s="67"/>
      <c r="H86" s="90"/>
      <c r="J86" s="83"/>
      <c r="K86" s="76"/>
      <c r="L86" s="124"/>
      <c r="M86" s="81"/>
      <c r="N86" s="67"/>
      <c r="O86" s="128"/>
      <c r="P86" s="68"/>
      <c r="Q86" s="90"/>
      <c r="R86" s="83"/>
      <c r="S86" s="76"/>
      <c r="T86" s="72"/>
      <c r="U86" s="81"/>
      <c r="V86" s="67"/>
      <c r="W86" s="128"/>
      <c r="X86" s="67"/>
      <c r="Y86" s="99"/>
    </row>
    <row r="87" spans="1:25" ht="15" customHeight="1" x14ac:dyDescent="0.25">
      <c r="A87" s="83">
        <f t="shared" si="55"/>
        <v>37</v>
      </c>
      <c r="B87" s="76" t="s">
        <v>121</v>
      </c>
      <c r="C87" s="70"/>
      <c r="D87" s="81">
        <v>2500000000</v>
      </c>
      <c r="E87" s="67"/>
      <c r="F87" s="126"/>
      <c r="G87" s="67"/>
      <c r="H87" s="89">
        <v>1365212.23</v>
      </c>
      <c r="J87" s="83">
        <f t="shared" si="51"/>
        <v>37</v>
      </c>
      <c r="K87" s="76" t="s">
        <v>121</v>
      </c>
      <c r="L87" s="124"/>
      <c r="M87" s="81">
        <v>2500000000</v>
      </c>
      <c r="N87" s="67"/>
      <c r="O87" s="128"/>
      <c r="P87" s="68"/>
      <c r="Q87" s="89">
        <v>16369443.68</v>
      </c>
      <c r="R87" s="83">
        <f t="shared" si="60"/>
        <v>37</v>
      </c>
      <c r="S87" s="76" t="s">
        <v>121</v>
      </c>
      <c r="T87" s="67"/>
      <c r="U87" s="81">
        <v>2500000000</v>
      </c>
      <c r="V87" s="67"/>
      <c r="W87" s="128"/>
      <c r="X87" s="67"/>
      <c r="Y87" s="99">
        <v>0</v>
      </c>
    </row>
    <row r="88" spans="1:25" ht="15" customHeight="1" x14ac:dyDescent="0.25">
      <c r="A88" s="83"/>
      <c r="B88" s="76"/>
      <c r="C88" s="70"/>
      <c r="D88" s="81"/>
      <c r="E88" s="67"/>
      <c r="F88" s="126"/>
      <c r="G88" s="67"/>
      <c r="H88" s="90"/>
      <c r="J88" s="83"/>
      <c r="K88" s="76"/>
      <c r="L88" s="124"/>
      <c r="M88" s="81"/>
      <c r="N88" s="67"/>
      <c r="O88" s="128"/>
      <c r="P88" s="68"/>
      <c r="Q88" s="90"/>
      <c r="R88" s="83"/>
      <c r="S88" s="76"/>
      <c r="T88" s="67"/>
      <c r="U88" s="81"/>
      <c r="V88" s="67"/>
      <c r="W88" s="128"/>
      <c r="X88" s="67"/>
      <c r="Y88" s="99"/>
    </row>
    <row r="89" spans="1:25" ht="15" customHeight="1" x14ac:dyDescent="0.25">
      <c r="A89" s="83">
        <f t="shared" si="55"/>
        <v>38</v>
      </c>
      <c r="B89" s="76" t="s">
        <v>121</v>
      </c>
      <c r="C89" s="70"/>
      <c r="D89" s="81">
        <v>569432472.52999997</v>
      </c>
      <c r="E89" s="67"/>
      <c r="F89" s="126"/>
      <c r="G89" s="67"/>
      <c r="H89" s="89">
        <v>310338.96000000002</v>
      </c>
      <c r="J89" s="83">
        <f t="shared" si="51"/>
        <v>38</v>
      </c>
      <c r="K89" s="76" t="s">
        <v>121</v>
      </c>
      <c r="L89" s="124"/>
      <c r="M89" s="81">
        <v>569432472.52999997</v>
      </c>
      <c r="N89" s="67"/>
      <c r="O89" s="128"/>
      <c r="P89" s="68"/>
      <c r="Q89" s="89">
        <v>4089565.61</v>
      </c>
      <c r="R89" s="83">
        <f t="shared" si="60"/>
        <v>38</v>
      </c>
      <c r="S89" s="76" t="s">
        <v>121</v>
      </c>
      <c r="T89" s="67"/>
      <c r="U89" s="81">
        <v>569432472.52999997</v>
      </c>
      <c r="V89" s="67"/>
      <c r="W89" s="128"/>
      <c r="X89" s="67"/>
      <c r="Y89" s="99">
        <v>0</v>
      </c>
    </row>
    <row r="90" spans="1:25" ht="15" customHeight="1" x14ac:dyDescent="0.25">
      <c r="A90" s="83"/>
      <c r="B90" s="76"/>
      <c r="C90" s="70"/>
      <c r="D90" s="81"/>
      <c r="E90" s="67"/>
      <c r="F90" s="126"/>
      <c r="G90" s="67"/>
      <c r="H90" s="90"/>
      <c r="J90" s="83"/>
      <c r="K90" s="76"/>
      <c r="L90" s="124"/>
      <c r="M90" s="81"/>
      <c r="N90" s="67"/>
      <c r="O90" s="128"/>
      <c r="P90" s="68"/>
      <c r="Q90" s="90"/>
      <c r="R90" s="83"/>
      <c r="S90" s="76"/>
      <c r="T90" s="67"/>
      <c r="U90" s="81"/>
      <c r="V90" s="67"/>
      <c r="W90" s="128"/>
      <c r="X90" s="67"/>
      <c r="Y90" s="99"/>
    </row>
    <row r="91" spans="1:25" ht="15" customHeight="1" x14ac:dyDescent="0.25">
      <c r="A91" s="83">
        <f t="shared" si="55"/>
        <v>39</v>
      </c>
      <c r="B91" s="76" t="s">
        <v>10</v>
      </c>
      <c r="C91" s="70"/>
      <c r="D91" s="81">
        <v>2250000000</v>
      </c>
      <c r="E91" s="67"/>
      <c r="F91" s="126"/>
      <c r="G91" s="67"/>
      <c r="H91" s="89">
        <v>0</v>
      </c>
      <c r="J91" s="83">
        <f t="shared" si="51"/>
        <v>39</v>
      </c>
      <c r="K91" s="76" t="s">
        <v>10</v>
      </c>
      <c r="L91" s="124"/>
      <c r="M91" s="81">
        <v>2250000000</v>
      </c>
      <c r="N91" s="67"/>
      <c r="O91" s="128"/>
      <c r="P91" s="68"/>
      <c r="Q91" s="89" t="s">
        <v>106</v>
      </c>
      <c r="R91" s="83">
        <f t="shared" si="60"/>
        <v>39</v>
      </c>
      <c r="S91" s="76" t="s">
        <v>10</v>
      </c>
      <c r="T91" s="67"/>
      <c r="U91" s="81">
        <v>2250000000</v>
      </c>
      <c r="V91" s="67"/>
      <c r="W91" s="128"/>
      <c r="X91" s="67"/>
      <c r="Y91" s="99">
        <v>0</v>
      </c>
    </row>
    <row r="92" spans="1:25" ht="15" customHeight="1" x14ac:dyDescent="0.25">
      <c r="A92" s="83"/>
      <c r="B92" s="76"/>
      <c r="C92" s="70"/>
      <c r="D92" s="81"/>
      <c r="E92" s="67"/>
      <c r="F92" s="126"/>
      <c r="G92" s="67"/>
      <c r="H92" s="90"/>
      <c r="J92" s="83"/>
      <c r="K92" s="76"/>
      <c r="L92" s="124"/>
      <c r="M92" s="81"/>
      <c r="N92" s="67"/>
      <c r="O92" s="128"/>
      <c r="P92" s="68"/>
      <c r="Q92" s="90"/>
      <c r="R92" s="83"/>
      <c r="S92" s="76"/>
      <c r="T92" s="67"/>
      <c r="U92" s="81"/>
      <c r="V92" s="67"/>
      <c r="W92" s="128"/>
      <c r="X92" s="67"/>
      <c r="Y92" s="99"/>
    </row>
    <row r="93" spans="1:25" ht="15" customHeight="1" x14ac:dyDescent="0.25">
      <c r="A93" s="83">
        <f t="shared" si="55"/>
        <v>40</v>
      </c>
      <c r="B93" s="76" t="s">
        <v>10</v>
      </c>
      <c r="C93" s="70"/>
      <c r="D93" s="81">
        <v>700000000</v>
      </c>
      <c r="E93" s="67"/>
      <c r="F93" s="126"/>
      <c r="G93" s="67"/>
      <c r="H93" s="89">
        <v>0</v>
      </c>
      <c r="J93" s="83">
        <f t="shared" si="51"/>
        <v>40</v>
      </c>
      <c r="K93" s="76" t="s">
        <v>10</v>
      </c>
      <c r="L93" s="124"/>
      <c r="M93" s="81">
        <v>700000000</v>
      </c>
      <c r="N93" s="67"/>
      <c r="O93" s="128"/>
      <c r="P93" s="68"/>
      <c r="Q93" s="89" t="s">
        <v>106</v>
      </c>
      <c r="R93" s="83">
        <f t="shared" si="60"/>
        <v>40</v>
      </c>
      <c r="S93" s="76" t="s">
        <v>10</v>
      </c>
      <c r="T93" s="67"/>
      <c r="U93" s="81">
        <v>700000000</v>
      </c>
      <c r="V93" s="67"/>
      <c r="W93" s="128"/>
      <c r="X93" s="67"/>
      <c r="Y93" s="99">
        <v>0</v>
      </c>
    </row>
    <row r="94" spans="1:25" ht="15" customHeight="1" x14ac:dyDescent="0.25">
      <c r="A94" s="83"/>
      <c r="B94" s="76"/>
      <c r="C94" s="70"/>
      <c r="D94" s="81"/>
      <c r="E94" s="67"/>
      <c r="F94" s="126"/>
      <c r="G94" s="67"/>
      <c r="H94" s="90"/>
      <c r="J94" s="83"/>
      <c r="K94" s="76"/>
      <c r="L94" s="124"/>
      <c r="M94" s="81"/>
      <c r="N94" s="67"/>
      <c r="O94" s="128"/>
      <c r="P94" s="68"/>
      <c r="Q94" s="90"/>
      <c r="R94" s="83"/>
      <c r="S94" s="76"/>
      <c r="T94" s="67"/>
      <c r="U94" s="81"/>
      <c r="V94" s="67"/>
      <c r="W94" s="128"/>
      <c r="X94" s="67"/>
      <c r="Y94" s="99"/>
    </row>
    <row r="95" spans="1:25" ht="24.75" customHeight="1" x14ac:dyDescent="0.25">
      <c r="A95" s="83">
        <f t="shared" si="55"/>
        <v>41</v>
      </c>
      <c r="B95" s="76" t="s">
        <v>70</v>
      </c>
      <c r="C95" s="70"/>
      <c r="D95" s="81">
        <v>800000000</v>
      </c>
      <c r="E95" s="53"/>
      <c r="F95" s="126" t="s">
        <v>79</v>
      </c>
      <c r="G95" s="53"/>
      <c r="H95" s="89">
        <v>148802660.27999997</v>
      </c>
      <c r="J95" s="83">
        <f t="shared" si="51"/>
        <v>41</v>
      </c>
      <c r="K95" s="76" t="s">
        <v>70</v>
      </c>
      <c r="L95" s="124"/>
      <c r="M95" s="81">
        <v>800000000</v>
      </c>
      <c r="N95" s="53"/>
      <c r="O95" s="128"/>
      <c r="P95" s="54"/>
      <c r="Q95" s="89">
        <v>1816145.33</v>
      </c>
      <c r="R95" s="83">
        <f t="shared" si="60"/>
        <v>41</v>
      </c>
      <c r="S95" s="87" t="s">
        <v>70</v>
      </c>
      <c r="T95" s="124"/>
      <c r="U95" s="112">
        <v>800000000</v>
      </c>
      <c r="V95" s="53"/>
      <c r="W95" s="128"/>
      <c r="X95" s="53"/>
      <c r="Y95" s="89">
        <v>0</v>
      </c>
    </row>
    <row r="96" spans="1:25" ht="24.75" customHeight="1" x14ac:dyDescent="0.25">
      <c r="A96" s="83"/>
      <c r="B96" s="76"/>
      <c r="C96" s="70"/>
      <c r="D96" s="81"/>
      <c r="E96" s="28"/>
      <c r="F96" s="126"/>
      <c r="G96" s="28"/>
      <c r="H96" s="90"/>
      <c r="J96" s="83"/>
      <c r="K96" s="76"/>
      <c r="L96" s="124"/>
      <c r="M96" s="81"/>
      <c r="N96" s="28"/>
      <c r="O96" s="128"/>
      <c r="P96" s="30"/>
      <c r="Q96" s="90"/>
      <c r="R96" s="83"/>
      <c r="S96" s="87"/>
      <c r="T96" s="124"/>
      <c r="U96" s="112"/>
      <c r="V96" s="28"/>
      <c r="W96" s="128"/>
      <c r="X96" s="29"/>
      <c r="Y96" s="89"/>
    </row>
    <row r="97" spans="1:25" ht="15" customHeight="1" x14ac:dyDescent="0.25">
      <c r="A97" s="93" t="s">
        <v>39</v>
      </c>
      <c r="B97" s="93"/>
      <c r="C97" s="93"/>
      <c r="D97" s="93"/>
      <c r="E97" s="93"/>
      <c r="F97" s="93"/>
      <c r="G97" s="77"/>
      <c r="H97" s="131">
        <f>SUM(H13:H94)</f>
        <v>135116328.51000002</v>
      </c>
      <c r="J97" s="108" t="s">
        <v>60</v>
      </c>
      <c r="K97" s="108"/>
      <c r="L97" s="108"/>
      <c r="M97" s="108"/>
      <c r="N97" s="108"/>
      <c r="O97" s="108"/>
      <c r="P97" s="84"/>
      <c r="Q97" s="132">
        <f>SUM(Q15:Q96)</f>
        <v>434617682.79000014</v>
      </c>
      <c r="S97" s="93" t="s">
        <v>61</v>
      </c>
      <c r="T97" s="93"/>
      <c r="U97" s="93"/>
      <c r="V97" s="93"/>
      <c r="W97" s="93"/>
      <c r="X97" s="137"/>
      <c r="Y97" s="132">
        <f>SUM(Y15:Y96)</f>
        <v>299293.92</v>
      </c>
    </row>
    <row r="98" spans="1:25" ht="15.75" customHeight="1" x14ac:dyDescent="0.25">
      <c r="A98" s="93"/>
      <c r="B98" s="93"/>
      <c r="C98" s="93"/>
      <c r="D98" s="93"/>
      <c r="E98" s="93"/>
      <c r="F98" s="93"/>
      <c r="G98" s="77"/>
      <c r="H98" s="131"/>
      <c r="J98" s="108"/>
      <c r="K98" s="108"/>
      <c r="L98" s="108"/>
      <c r="M98" s="108"/>
      <c r="N98" s="108"/>
      <c r="O98" s="108"/>
      <c r="P98" s="84"/>
      <c r="Q98" s="132"/>
      <c r="S98" s="93"/>
      <c r="T98" s="93"/>
      <c r="U98" s="93"/>
      <c r="V98" s="93"/>
      <c r="W98" s="93"/>
      <c r="X98" s="137"/>
      <c r="Y98" s="132"/>
    </row>
    <row r="99" spans="1:25" x14ac:dyDescent="0.25">
      <c r="N99" s="18"/>
    </row>
    <row r="100" spans="1:25" ht="19.5" customHeight="1" x14ac:dyDescent="0.25">
      <c r="A100" s="138" t="s">
        <v>88</v>
      </c>
      <c r="B100" s="138"/>
      <c r="C100" s="138"/>
      <c r="D100" s="138"/>
      <c r="E100" s="138"/>
      <c r="F100" s="138"/>
      <c r="H100" s="131">
        <f>SUM(H95)</f>
        <v>148802660.27999997</v>
      </c>
      <c r="N100" s="18"/>
      <c r="Q100" s="25"/>
    </row>
    <row r="101" spans="1:25" ht="15" customHeight="1" x14ac:dyDescent="0.25">
      <c r="A101" s="138"/>
      <c r="B101" s="138"/>
      <c r="C101" s="138"/>
      <c r="D101" s="138"/>
      <c r="E101" s="138"/>
      <c r="F101" s="138"/>
      <c r="H101" s="131"/>
      <c r="N101" s="18"/>
      <c r="Q101" s="26"/>
    </row>
    <row r="102" spans="1:25" x14ac:dyDescent="0.25">
      <c r="N102" s="18"/>
    </row>
    <row r="103" spans="1:25" ht="15" customHeight="1" x14ac:dyDescent="0.25">
      <c r="A103" s="138" t="s">
        <v>89</v>
      </c>
      <c r="B103" s="138"/>
      <c r="C103" s="138"/>
      <c r="D103" s="138"/>
      <c r="E103" s="138"/>
      <c r="F103" s="138"/>
      <c r="H103" s="131">
        <f>H97+H100</f>
        <v>283918988.78999996</v>
      </c>
      <c r="N103" s="18"/>
    </row>
    <row r="104" spans="1:25" ht="15" customHeight="1" x14ac:dyDescent="0.25">
      <c r="A104" s="138"/>
      <c r="B104" s="138"/>
      <c r="C104" s="138"/>
      <c r="D104" s="138"/>
      <c r="E104" s="138"/>
      <c r="F104" s="138"/>
      <c r="H104" s="131"/>
      <c r="N104" s="18"/>
    </row>
    <row r="105" spans="1:25" x14ac:dyDescent="0.25">
      <c r="N105" s="18"/>
    </row>
    <row r="106" spans="1:25" ht="18" customHeight="1" x14ac:dyDescent="0.25">
      <c r="A106" s="133" t="s">
        <v>40</v>
      </c>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0">
        <f>H103+Q97+Y97</f>
        <v>718835965.50000012</v>
      </c>
      <c r="Y106" s="130"/>
    </row>
    <row r="107" spans="1:25" ht="18" customHeight="1" x14ac:dyDescent="0.25">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0"/>
      <c r="Y107" s="130"/>
    </row>
    <row r="108" spans="1:25" x14ac:dyDescent="0.25">
      <c r="A108" s="51" t="s">
        <v>66</v>
      </c>
      <c r="B108" s="15"/>
      <c r="C108" s="15"/>
      <c r="D108" s="15"/>
      <c r="E108" s="15"/>
      <c r="F108" s="15"/>
      <c r="G108" s="15"/>
      <c r="H108" s="15"/>
      <c r="I108" s="15"/>
      <c r="J108" s="15"/>
      <c r="K108" s="15"/>
    </row>
    <row r="109" spans="1:25" x14ac:dyDescent="0.25">
      <c r="A109" s="51" t="s">
        <v>67</v>
      </c>
      <c r="B109" s="15"/>
      <c r="C109" s="15"/>
      <c r="D109" s="15"/>
      <c r="E109" s="15"/>
      <c r="F109" s="15"/>
      <c r="G109" s="15"/>
      <c r="H109" s="15"/>
      <c r="I109" s="15"/>
      <c r="J109" s="15"/>
      <c r="K109" s="15"/>
    </row>
    <row r="110" spans="1:25" x14ac:dyDescent="0.25">
      <c r="A110" s="36" t="s">
        <v>136</v>
      </c>
    </row>
    <row r="111" spans="1:25" x14ac:dyDescent="0.25">
      <c r="A111" s="36" t="s">
        <v>137</v>
      </c>
    </row>
    <row r="112" spans="1:25" x14ac:dyDescent="0.25">
      <c r="A112" s="36" t="s">
        <v>138</v>
      </c>
    </row>
  </sheetData>
  <mergeCells count="798">
    <mergeCell ref="R95:R96"/>
    <mergeCell ref="A93:A94"/>
    <mergeCell ref="A91:A92"/>
    <mergeCell ref="A89:A90"/>
    <mergeCell ref="A79:A80"/>
    <mergeCell ref="A81:A82"/>
    <mergeCell ref="A83:A84"/>
    <mergeCell ref="A85:A86"/>
    <mergeCell ref="A87:A88"/>
    <mergeCell ref="J79:J80"/>
    <mergeCell ref="J81:J82"/>
    <mergeCell ref="J83:J84"/>
    <mergeCell ref="J85:J86"/>
    <mergeCell ref="J87:J88"/>
    <mergeCell ref="J89:J90"/>
    <mergeCell ref="J91:J92"/>
    <mergeCell ref="J93:J94"/>
    <mergeCell ref="Q79:Q80"/>
    <mergeCell ref="K93:K94"/>
    <mergeCell ref="M83:M84"/>
    <mergeCell ref="M85:M86"/>
    <mergeCell ref="M87:M88"/>
    <mergeCell ref="M89:M90"/>
    <mergeCell ref="M91:M92"/>
    <mergeCell ref="Y53:Y54"/>
    <mergeCell ref="R79:R80"/>
    <mergeCell ref="R81:R82"/>
    <mergeCell ref="R83:R84"/>
    <mergeCell ref="R85:R86"/>
    <mergeCell ref="R87:R88"/>
    <mergeCell ref="R89:R90"/>
    <mergeCell ref="R91:R92"/>
    <mergeCell ref="R93:R94"/>
    <mergeCell ref="T59:T60"/>
    <mergeCell ref="Y69:Y70"/>
    <mergeCell ref="Y57:Y58"/>
    <mergeCell ref="Y61:Y62"/>
    <mergeCell ref="Y55:Y56"/>
    <mergeCell ref="Y71:Y72"/>
    <mergeCell ref="Y73:Y74"/>
    <mergeCell ref="Y63:Y64"/>
    <mergeCell ref="Y65:Y66"/>
    <mergeCell ref="X71:X72"/>
    <mergeCell ref="V59:V60"/>
    <mergeCell ref="V57:V58"/>
    <mergeCell ref="T61:T62"/>
    <mergeCell ref="D89:D90"/>
    <mergeCell ref="D91:D92"/>
    <mergeCell ref="D93:D94"/>
    <mergeCell ref="N75:N76"/>
    <mergeCell ref="K87:K88"/>
    <mergeCell ref="K89:K90"/>
    <mergeCell ref="K91:K92"/>
    <mergeCell ref="L83:L84"/>
    <mergeCell ref="L85:L86"/>
    <mergeCell ref="L87:L88"/>
    <mergeCell ref="L89:L90"/>
    <mergeCell ref="L91:L92"/>
    <mergeCell ref="L93:L94"/>
    <mergeCell ref="M93:M94"/>
    <mergeCell ref="D95:D96"/>
    <mergeCell ref="B89:B90"/>
    <mergeCell ref="B91:B92"/>
    <mergeCell ref="B93:B94"/>
    <mergeCell ref="B95:B96"/>
    <mergeCell ref="H49:H50"/>
    <mergeCell ref="H51:H52"/>
    <mergeCell ref="H53:H54"/>
    <mergeCell ref="H55:H56"/>
    <mergeCell ref="H89:H90"/>
    <mergeCell ref="H91:H92"/>
    <mergeCell ref="H93:H94"/>
    <mergeCell ref="H95:H96"/>
    <mergeCell ref="H87:H88"/>
    <mergeCell ref="B87:B88"/>
    <mergeCell ref="D87:D88"/>
    <mergeCell ref="G55:G56"/>
    <mergeCell ref="H63:H64"/>
    <mergeCell ref="C61:C62"/>
    <mergeCell ref="D61:D62"/>
    <mergeCell ref="H61:H62"/>
    <mergeCell ref="B59:B60"/>
    <mergeCell ref="B63:B64"/>
    <mergeCell ref="C63:C64"/>
    <mergeCell ref="A100:F101"/>
    <mergeCell ref="H100:H101"/>
    <mergeCell ref="A103:F104"/>
    <mergeCell ref="H103:H104"/>
    <mergeCell ref="G97:G98"/>
    <mergeCell ref="P97:P98"/>
    <mergeCell ref="X77:X78"/>
    <mergeCell ref="P53:P54"/>
    <mergeCell ref="P55:P56"/>
    <mergeCell ref="P57:P58"/>
    <mergeCell ref="P59:P60"/>
    <mergeCell ref="P61:P62"/>
    <mergeCell ref="P63:P64"/>
    <mergeCell ref="P65:P66"/>
    <mergeCell ref="P67:P68"/>
    <mergeCell ref="P69:P70"/>
    <mergeCell ref="J53:J54"/>
    <mergeCell ref="J55:J56"/>
    <mergeCell ref="K65:K66"/>
    <mergeCell ref="S97:W98"/>
    <mergeCell ref="K69:K70"/>
    <mergeCell ref="S71:S72"/>
    <mergeCell ref="J95:J96"/>
    <mergeCell ref="K77:K78"/>
    <mergeCell ref="K15:K16"/>
    <mergeCell ref="L15:L16"/>
    <mergeCell ref="R71:R72"/>
    <mergeCell ref="K71:K72"/>
    <mergeCell ref="M71:M72"/>
    <mergeCell ref="K61:K62"/>
    <mergeCell ref="M63:M64"/>
    <mergeCell ref="K63:K64"/>
    <mergeCell ref="R67:R68"/>
    <mergeCell ref="R69:R70"/>
    <mergeCell ref="Q71:Q72"/>
    <mergeCell ref="M15:M16"/>
    <mergeCell ref="L17:L18"/>
    <mergeCell ref="M17:M18"/>
    <mergeCell ref="N17:N18"/>
    <mergeCell ref="K17:K18"/>
    <mergeCell ref="P21:P22"/>
    <mergeCell ref="K23:K24"/>
    <mergeCell ref="K25:K26"/>
    <mergeCell ref="L25:L26"/>
    <mergeCell ref="L23:L24"/>
    <mergeCell ref="M23:M24"/>
    <mergeCell ref="P39:P40"/>
    <mergeCell ref="N23:N24"/>
    <mergeCell ref="Y97:Y98"/>
    <mergeCell ref="X97:X98"/>
    <mergeCell ref="A77:A78"/>
    <mergeCell ref="B77:B78"/>
    <mergeCell ref="D77:D78"/>
    <mergeCell ref="G73:G74"/>
    <mergeCell ref="G77:G78"/>
    <mergeCell ref="H77:H78"/>
    <mergeCell ref="J77:J78"/>
    <mergeCell ref="Q77:Q78"/>
    <mergeCell ref="R77:R78"/>
    <mergeCell ref="S77:S78"/>
    <mergeCell ref="U77:U78"/>
    <mergeCell ref="Y77:Y78"/>
    <mergeCell ref="K95:K96"/>
    <mergeCell ref="M95:M96"/>
    <mergeCell ref="M79:M80"/>
    <mergeCell ref="M81:M82"/>
    <mergeCell ref="A75:A76"/>
    <mergeCell ref="B75:B76"/>
    <mergeCell ref="D75:D76"/>
    <mergeCell ref="A73:A74"/>
    <mergeCell ref="J75:J76"/>
    <mergeCell ref="Y75:Y76"/>
    <mergeCell ref="A19:A20"/>
    <mergeCell ref="J11:J14"/>
    <mergeCell ref="A15:A16"/>
    <mergeCell ref="B15:B16"/>
    <mergeCell ref="C15:C16"/>
    <mergeCell ref="D15:D16"/>
    <mergeCell ref="E15:E16"/>
    <mergeCell ref="G15:G16"/>
    <mergeCell ref="H15:H16"/>
    <mergeCell ref="I15:I16"/>
    <mergeCell ref="J15:J16"/>
    <mergeCell ref="B19:B20"/>
    <mergeCell ref="C19:C20"/>
    <mergeCell ref="D19:D20"/>
    <mergeCell ref="E19:E20"/>
    <mergeCell ref="G19:G20"/>
    <mergeCell ref="I17:I18"/>
    <mergeCell ref="J17:J18"/>
    <mergeCell ref="A17:A18"/>
    <mergeCell ref="B17:B18"/>
    <mergeCell ref="C17:C18"/>
    <mergeCell ref="D17:D18"/>
    <mergeCell ref="E17:E18"/>
    <mergeCell ref="G17:G18"/>
    <mergeCell ref="H17:H18"/>
    <mergeCell ref="H19:H20"/>
    <mergeCell ref="I19:I20"/>
    <mergeCell ref="J19:J20"/>
    <mergeCell ref="K19:K20"/>
    <mergeCell ref="L19:L20"/>
    <mergeCell ref="M19:M20"/>
    <mergeCell ref="M21:M22"/>
    <mergeCell ref="N21:N22"/>
    <mergeCell ref="K21:K22"/>
    <mergeCell ref="L21:L22"/>
    <mergeCell ref="K75:K76"/>
    <mergeCell ref="M33:M34"/>
    <mergeCell ref="A23:A24"/>
    <mergeCell ref="B23:B24"/>
    <mergeCell ref="C23:C24"/>
    <mergeCell ref="D23:D24"/>
    <mergeCell ref="E23:E24"/>
    <mergeCell ref="G21:G22"/>
    <mergeCell ref="H21:H22"/>
    <mergeCell ref="I21:I22"/>
    <mergeCell ref="J21:J22"/>
    <mergeCell ref="A21:A22"/>
    <mergeCell ref="B21:B22"/>
    <mergeCell ref="C21:C22"/>
    <mergeCell ref="D21:D22"/>
    <mergeCell ref="E21:E22"/>
    <mergeCell ref="G23:G24"/>
    <mergeCell ref="H23:H24"/>
    <mergeCell ref="I23:I24"/>
    <mergeCell ref="J23:J24"/>
    <mergeCell ref="M65:M66"/>
    <mergeCell ref="N41:N42"/>
    <mergeCell ref="Q33:Q34"/>
    <mergeCell ref="Q39:Q40"/>
    <mergeCell ref="Q41:Q42"/>
    <mergeCell ref="Q37:Q38"/>
    <mergeCell ref="N37:N38"/>
    <mergeCell ref="N39:N40"/>
    <mergeCell ref="P37:P38"/>
    <mergeCell ref="Q81:Q82"/>
    <mergeCell ref="G29:G30"/>
    <mergeCell ref="H29:H30"/>
    <mergeCell ref="I29:I30"/>
    <mergeCell ref="J29:J30"/>
    <mergeCell ref="I27:I28"/>
    <mergeCell ref="J27:J28"/>
    <mergeCell ref="K27:K28"/>
    <mergeCell ref="M29:M30"/>
    <mergeCell ref="N29:N30"/>
    <mergeCell ref="K29:K30"/>
    <mergeCell ref="L29:L30"/>
    <mergeCell ref="N27:N28"/>
    <mergeCell ref="A25:A26"/>
    <mergeCell ref="B25:B26"/>
    <mergeCell ref="C25:C26"/>
    <mergeCell ref="D25:D26"/>
    <mergeCell ref="E25:E26"/>
    <mergeCell ref="L27:L28"/>
    <mergeCell ref="M27:M28"/>
    <mergeCell ref="G27:G28"/>
    <mergeCell ref="H27:H28"/>
    <mergeCell ref="A27:A28"/>
    <mergeCell ref="B27:B28"/>
    <mergeCell ref="C27:C28"/>
    <mergeCell ref="D27:D28"/>
    <mergeCell ref="E27:E28"/>
    <mergeCell ref="G25:G26"/>
    <mergeCell ref="H25:H26"/>
    <mergeCell ref="I25:I26"/>
    <mergeCell ref="J25:J26"/>
    <mergeCell ref="M25:M26"/>
    <mergeCell ref="J35:J36"/>
    <mergeCell ref="A29:A30"/>
    <mergeCell ref="B29:B30"/>
    <mergeCell ref="C29:C30"/>
    <mergeCell ref="D29:D30"/>
    <mergeCell ref="E29:E30"/>
    <mergeCell ref="G31:G32"/>
    <mergeCell ref="H31:H32"/>
    <mergeCell ref="I31:I32"/>
    <mergeCell ref="J31:J32"/>
    <mergeCell ref="G33:G34"/>
    <mergeCell ref="H33:H34"/>
    <mergeCell ref="I33:I34"/>
    <mergeCell ref="J33:J34"/>
    <mergeCell ref="A33:A34"/>
    <mergeCell ref="B33:B34"/>
    <mergeCell ref="C33:C34"/>
    <mergeCell ref="D33:D34"/>
    <mergeCell ref="E33:E34"/>
    <mergeCell ref="A31:A32"/>
    <mergeCell ref="B31:B32"/>
    <mergeCell ref="C31:C32"/>
    <mergeCell ref="D31:D32"/>
    <mergeCell ref="E31:E32"/>
    <mergeCell ref="A35:A36"/>
    <mergeCell ref="B35:B36"/>
    <mergeCell ref="C35:C36"/>
    <mergeCell ref="D35:D36"/>
    <mergeCell ref="E35:E36"/>
    <mergeCell ref="I37:I38"/>
    <mergeCell ref="G35:G36"/>
    <mergeCell ref="H35:H36"/>
    <mergeCell ref="I35:I36"/>
    <mergeCell ref="G37:G38"/>
    <mergeCell ref="H37:H38"/>
    <mergeCell ref="A37:A38"/>
    <mergeCell ref="B37:B38"/>
    <mergeCell ref="C37:C38"/>
    <mergeCell ref="D37:D38"/>
    <mergeCell ref="E37:E38"/>
    <mergeCell ref="J37:J38"/>
    <mergeCell ref="J39:J40"/>
    <mergeCell ref="J41:J42"/>
    <mergeCell ref="K59:K60"/>
    <mergeCell ref="L59:L60"/>
    <mergeCell ref="M59:M60"/>
    <mergeCell ref="K43:K44"/>
    <mergeCell ref="J43:J44"/>
    <mergeCell ref="J49:J50"/>
    <mergeCell ref="L41:L42"/>
    <mergeCell ref="L43:L44"/>
    <mergeCell ref="M43:M44"/>
    <mergeCell ref="J51:J52"/>
    <mergeCell ref="M45:M46"/>
    <mergeCell ref="L45:L46"/>
    <mergeCell ref="L47:L48"/>
    <mergeCell ref="M47:M48"/>
    <mergeCell ref="M41:M42"/>
    <mergeCell ref="K41:K42"/>
    <mergeCell ref="K55:K56"/>
    <mergeCell ref="K57:K58"/>
    <mergeCell ref="L57:L58"/>
    <mergeCell ref="M57:M58"/>
    <mergeCell ref="M49:M50"/>
    <mergeCell ref="B41:B42"/>
    <mergeCell ref="C41:C42"/>
    <mergeCell ref="E49:E50"/>
    <mergeCell ref="G49:G50"/>
    <mergeCell ref="H57:H58"/>
    <mergeCell ref="D41:D42"/>
    <mergeCell ref="E41:E42"/>
    <mergeCell ref="G41:G42"/>
    <mergeCell ref="E55:E56"/>
    <mergeCell ref="B57:B58"/>
    <mergeCell ref="C57:C58"/>
    <mergeCell ref="D57:D58"/>
    <mergeCell ref="B45:B46"/>
    <mergeCell ref="B47:B48"/>
    <mergeCell ref="G43:G44"/>
    <mergeCell ref="H43:H44"/>
    <mergeCell ref="G57:G58"/>
    <mergeCell ref="C45:C46"/>
    <mergeCell ref="C47:C48"/>
    <mergeCell ref="C53:C54"/>
    <mergeCell ref="C55:C56"/>
    <mergeCell ref="A39:A40"/>
    <mergeCell ref="B39:B40"/>
    <mergeCell ref="C39:C40"/>
    <mergeCell ref="D39:D40"/>
    <mergeCell ref="E39:E40"/>
    <mergeCell ref="G39:G40"/>
    <mergeCell ref="A43:A44"/>
    <mergeCell ref="H59:H60"/>
    <mergeCell ref="C59:C60"/>
    <mergeCell ref="D59:D60"/>
    <mergeCell ref="G51:G52"/>
    <mergeCell ref="B43:B44"/>
    <mergeCell ref="C43:C44"/>
    <mergeCell ref="D43:D44"/>
    <mergeCell ref="G59:G60"/>
    <mergeCell ref="E43:E44"/>
    <mergeCell ref="A53:A54"/>
    <mergeCell ref="E53:E54"/>
    <mergeCell ref="G53:G54"/>
    <mergeCell ref="A51:A52"/>
    <mergeCell ref="E51:E52"/>
    <mergeCell ref="A57:A58"/>
    <mergeCell ref="E57:E58"/>
    <mergeCell ref="H41:H42"/>
    <mergeCell ref="A55:A56"/>
    <mergeCell ref="A49:A50"/>
    <mergeCell ref="B61:B62"/>
    <mergeCell ref="S15:S16"/>
    <mergeCell ref="S17:S18"/>
    <mergeCell ref="N25:N26"/>
    <mergeCell ref="R11:R14"/>
    <mergeCell ref="R15:R16"/>
    <mergeCell ref="R17:R18"/>
    <mergeCell ref="R19:R20"/>
    <mergeCell ref="R21:R22"/>
    <mergeCell ref="R23:R24"/>
    <mergeCell ref="R25:R26"/>
    <mergeCell ref="P25:P26"/>
    <mergeCell ref="Q25:Q26"/>
    <mergeCell ref="N19:N20"/>
    <mergeCell ref="P19:P20"/>
    <mergeCell ref="Q19:Q20"/>
    <mergeCell ref="Q21:Q22"/>
    <mergeCell ref="P15:P16"/>
    <mergeCell ref="Q15:Q16"/>
    <mergeCell ref="P23:P24"/>
    <mergeCell ref="Q23:Q24"/>
    <mergeCell ref="A41:A42"/>
    <mergeCell ref="S41:S42"/>
    <mergeCell ref="S43:S44"/>
    <mergeCell ref="S27:S28"/>
    <mergeCell ref="S29:S30"/>
    <mergeCell ref="S31:S32"/>
    <mergeCell ref="S33:S34"/>
    <mergeCell ref="S35:S36"/>
    <mergeCell ref="S37:S38"/>
    <mergeCell ref="N15:N16"/>
    <mergeCell ref="P17:P18"/>
    <mergeCell ref="Q17:Q18"/>
    <mergeCell ref="S19:S20"/>
    <mergeCell ref="S21:S22"/>
    <mergeCell ref="S23:S24"/>
    <mergeCell ref="S25:S26"/>
    <mergeCell ref="R27:R28"/>
    <mergeCell ref="R29:R30"/>
    <mergeCell ref="R31:R32"/>
    <mergeCell ref="Q27:Q28"/>
    <mergeCell ref="O15:O96"/>
    <mergeCell ref="Q49:Q50"/>
    <mergeCell ref="Q51:Q52"/>
    <mergeCell ref="Q53:Q54"/>
    <mergeCell ref="Q55:Q56"/>
    <mergeCell ref="Y15:Y16"/>
    <mergeCell ref="Y17:Y18"/>
    <mergeCell ref="Y19:Y20"/>
    <mergeCell ref="Y21:Y22"/>
    <mergeCell ref="Y23:Y24"/>
    <mergeCell ref="Y25:Y26"/>
    <mergeCell ref="T33:T34"/>
    <mergeCell ref="T35:T36"/>
    <mergeCell ref="S39:S40"/>
    <mergeCell ref="X31:X32"/>
    <mergeCell ref="V27:V28"/>
    <mergeCell ref="U17:U18"/>
    <mergeCell ref="U19:U20"/>
    <mergeCell ref="U21:U22"/>
    <mergeCell ref="U23:U24"/>
    <mergeCell ref="U25:U26"/>
    <mergeCell ref="U27:U28"/>
    <mergeCell ref="U29:U30"/>
    <mergeCell ref="T25:T26"/>
    <mergeCell ref="X15:X16"/>
    <mergeCell ref="V29:V30"/>
    <mergeCell ref="V15:V16"/>
    <mergeCell ref="U31:U32"/>
    <mergeCell ref="T31:T32"/>
    <mergeCell ref="U15:U16"/>
    <mergeCell ref="U43:U44"/>
    <mergeCell ref="U33:U34"/>
    <mergeCell ref="T41:T42"/>
    <mergeCell ref="T15:T16"/>
    <mergeCell ref="T17:T18"/>
    <mergeCell ref="T19:T20"/>
    <mergeCell ref="T21:T22"/>
    <mergeCell ref="T23:T24"/>
    <mergeCell ref="X43:X44"/>
    <mergeCell ref="X49:X50"/>
    <mergeCell ref="Y43:Y44"/>
    <mergeCell ref="Y49:Y50"/>
    <mergeCell ref="U35:U36"/>
    <mergeCell ref="U41:U42"/>
    <mergeCell ref="X37:X38"/>
    <mergeCell ref="U37:U38"/>
    <mergeCell ref="U39:U40"/>
    <mergeCell ref="Y45:Y46"/>
    <mergeCell ref="Y47:Y48"/>
    <mergeCell ref="Y27:Y28"/>
    <mergeCell ref="V25:V26"/>
    <mergeCell ref="V23:V24"/>
    <mergeCell ref="V21:V22"/>
    <mergeCell ref="V19:V20"/>
    <mergeCell ref="V17:V18"/>
    <mergeCell ref="V31:V32"/>
    <mergeCell ref="X17:X18"/>
    <mergeCell ref="X19:X20"/>
    <mergeCell ref="X21:X22"/>
    <mergeCell ref="X23:X24"/>
    <mergeCell ref="Y29:Y30"/>
    <mergeCell ref="Y31:Y32"/>
    <mergeCell ref="N33:N34"/>
    <mergeCell ref="P33:P34"/>
    <mergeCell ref="P31:P32"/>
    <mergeCell ref="R33:R34"/>
    <mergeCell ref="R35:R36"/>
    <mergeCell ref="R37:R38"/>
    <mergeCell ref="R39:R40"/>
    <mergeCell ref="T27:T28"/>
    <mergeCell ref="T29:T30"/>
    <mergeCell ref="T37:T38"/>
    <mergeCell ref="T39:T40"/>
    <mergeCell ref="Q31:Q32"/>
    <mergeCell ref="P27:P28"/>
    <mergeCell ref="P29:P30"/>
    <mergeCell ref="Q29:Q30"/>
    <mergeCell ref="R43:R44"/>
    <mergeCell ref="R49:R50"/>
    <mergeCell ref="R57:R58"/>
    <mergeCell ref="R63:R64"/>
    <mergeCell ref="R61:R62"/>
    <mergeCell ref="Q35:Q36"/>
    <mergeCell ref="R41:R42"/>
    <mergeCell ref="Q43:Q44"/>
    <mergeCell ref="Q61:Q62"/>
    <mergeCell ref="Q63:Q64"/>
    <mergeCell ref="R51:R52"/>
    <mergeCell ref="R53:R54"/>
    <mergeCell ref="R55:R56"/>
    <mergeCell ref="Q59:Q60"/>
    <mergeCell ref="Q45:Q46"/>
    <mergeCell ref="Q47:Q48"/>
    <mergeCell ref="L33:L34"/>
    <mergeCell ref="L35:L36"/>
    <mergeCell ref="Q57:Q58"/>
    <mergeCell ref="L31:L32"/>
    <mergeCell ref="M31:M32"/>
    <mergeCell ref="N31:N32"/>
    <mergeCell ref="P49:P50"/>
    <mergeCell ref="P51:P52"/>
    <mergeCell ref="N59:N60"/>
    <mergeCell ref="L49:L50"/>
    <mergeCell ref="L51:L52"/>
    <mergeCell ref="L53:L54"/>
    <mergeCell ref="L55:L56"/>
    <mergeCell ref="M35:M36"/>
    <mergeCell ref="N35:N36"/>
    <mergeCell ref="P35:P36"/>
    <mergeCell ref="M37:M38"/>
    <mergeCell ref="M39:M40"/>
    <mergeCell ref="P41:P42"/>
    <mergeCell ref="M51:M52"/>
    <mergeCell ref="M53:M54"/>
    <mergeCell ref="M55:M56"/>
    <mergeCell ref="N43:N44"/>
    <mergeCell ref="N49:N50"/>
    <mergeCell ref="K33:K34"/>
    <mergeCell ref="K35:K36"/>
    <mergeCell ref="K39:K40"/>
    <mergeCell ref="L39:L40"/>
    <mergeCell ref="K37:K38"/>
    <mergeCell ref="L37:L38"/>
    <mergeCell ref="K31:K32"/>
    <mergeCell ref="E63:E64"/>
    <mergeCell ref="P77:P78"/>
    <mergeCell ref="P71:P72"/>
    <mergeCell ref="P73:P74"/>
    <mergeCell ref="P75:P76"/>
    <mergeCell ref="J57:J58"/>
    <mergeCell ref="J63:J64"/>
    <mergeCell ref="J65:J66"/>
    <mergeCell ref="J59:J60"/>
    <mergeCell ref="J61:J62"/>
    <mergeCell ref="G69:G70"/>
    <mergeCell ref="G71:G72"/>
    <mergeCell ref="M77:M78"/>
    <mergeCell ref="N57:N58"/>
    <mergeCell ref="M75:M76"/>
    <mergeCell ref="J73:J74"/>
    <mergeCell ref="H73:H74"/>
    <mergeCell ref="E69:E70"/>
    <mergeCell ref="E71:E72"/>
    <mergeCell ref="E73:E74"/>
    <mergeCell ref="B73:B74"/>
    <mergeCell ref="D73:D74"/>
    <mergeCell ref="A69:A70"/>
    <mergeCell ref="A71:A72"/>
    <mergeCell ref="G75:G76"/>
    <mergeCell ref="H75:H76"/>
    <mergeCell ref="E75:E76"/>
    <mergeCell ref="D71:D72"/>
    <mergeCell ref="D69:D70"/>
    <mergeCell ref="B69:B70"/>
    <mergeCell ref="D67:D68"/>
    <mergeCell ref="E61:E62"/>
    <mergeCell ref="G61:G62"/>
    <mergeCell ref="A59:A60"/>
    <mergeCell ref="D65:D66"/>
    <mergeCell ref="E59:E60"/>
    <mergeCell ref="A61:A62"/>
    <mergeCell ref="A67:A68"/>
    <mergeCell ref="A65:A66"/>
    <mergeCell ref="A63:A64"/>
    <mergeCell ref="B67:B68"/>
    <mergeCell ref="B65:B66"/>
    <mergeCell ref="G63:G64"/>
    <mergeCell ref="D63:D64"/>
    <mergeCell ref="X106:Y107"/>
    <mergeCell ref="Q65:Q66"/>
    <mergeCell ref="H97:H98"/>
    <mergeCell ref="U63:U64"/>
    <mergeCell ref="S65:S66"/>
    <mergeCell ref="U65:U66"/>
    <mergeCell ref="Q97:Q98"/>
    <mergeCell ref="H67:H68"/>
    <mergeCell ref="H69:H70"/>
    <mergeCell ref="N73:N74"/>
    <mergeCell ref="X63:X64"/>
    <mergeCell ref="X65:X66"/>
    <mergeCell ref="X67:X68"/>
    <mergeCell ref="Y67:Y68"/>
    <mergeCell ref="A106:W107"/>
    <mergeCell ref="B71:B72"/>
    <mergeCell ref="A97:F98"/>
    <mergeCell ref="E67:E68"/>
    <mergeCell ref="G67:G68"/>
    <mergeCell ref="J69:J70"/>
    <mergeCell ref="J71:J72"/>
    <mergeCell ref="S69:S70"/>
    <mergeCell ref="U69:U70"/>
    <mergeCell ref="X69:X70"/>
    <mergeCell ref="N45:N46"/>
    <mergeCell ref="N47:N48"/>
    <mergeCell ref="P45:P46"/>
    <mergeCell ref="P47:P48"/>
    <mergeCell ref="N63:N64"/>
    <mergeCell ref="V61:V62"/>
    <mergeCell ref="X73:X74"/>
    <mergeCell ref="V73:V74"/>
    <mergeCell ref="V71:V72"/>
    <mergeCell ref="V69:V70"/>
    <mergeCell ref="V67:V68"/>
    <mergeCell ref="V65:V66"/>
    <mergeCell ref="V63:V64"/>
    <mergeCell ref="V55:V56"/>
    <mergeCell ref="V53:V54"/>
    <mergeCell ref="X45:X46"/>
    <mergeCell ref="X47:X48"/>
    <mergeCell ref="X51:X52"/>
    <mergeCell ref="U57:U58"/>
    <mergeCell ref="S61:S62"/>
    <mergeCell ref="X61:X62"/>
    <mergeCell ref="T63:T64"/>
    <mergeCell ref="S67:S68"/>
    <mergeCell ref="U67:U68"/>
    <mergeCell ref="Y33:Y34"/>
    <mergeCell ref="Y35:Y36"/>
    <mergeCell ref="Y37:Y38"/>
    <mergeCell ref="Y39:Y40"/>
    <mergeCell ref="V39:V40"/>
    <mergeCell ref="V37:V38"/>
    <mergeCell ref="V35:V36"/>
    <mergeCell ref="V33:V34"/>
    <mergeCell ref="V41:V42"/>
    <mergeCell ref="X33:X34"/>
    <mergeCell ref="X35:X36"/>
    <mergeCell ref="Y41:Y42"/>
    <mergeCell ref="X41:X42"/>
    <mergeCell ref="Y51:Y52"/>
    <mergeCell ref="U71:U72"/>
    <mergeCell ref="X25:X26"/>
    <mergeCell ref="X27:X28"/>
    <mergeCell ref="E65:E66"/>
    <mergeCell ref="H71:H72"/>
    <mergeCell ref="G65:G66"/>
    <mergeCell ref="N69:N70"/>
    <mergeCell ref="N71:N72"/>
    <mergeCell ref="H65:H66"/>
    <mergeCell ref="K67:K68"/>
    <mergeCell ref="M67:M68"/>
    <mergeCell ref="J67:J68"/>
    <mergeCell ref="M69:M70"/>
    <mergeCell ref="V51:V52"/>
    <mergeCell ref="V49:V50"/>
    <mergeCell ref="X29:X30"/>
    <mergeCell ref="V43:V44"/>
    <mergeCell ref="Q67:Q68"/>
    <mergeCell ref="Q69:Q70"/>
    <mergeCell ref="U53:U54"/>
    <mergeCell ref="U55:U56"/>
    <mergeCell ref="X39:X40"/>
    <mergeCell ref="X59:X60"/>
    <mergeCell ref="J97:O98"/>
    <mergeCell ref="X75:X76"/>
    <mergeCell ref="S59:S60"/>
    <mergeCell ref="S53:S54"/>
    <mergeCell ref="S55:S56"/>
    <mergeCell ref="S57:S58"/>
    <mergeCell ref="Q75:Q76"/>
    <mergeCell ref="R75:R76"/>
    <mergeCell ref="S75:S76"/>
    <mergeCell ref="S95:S96"/>
    <mergeCell ref="T95:T96"/>
    <mergeCell ref="U95:U96"/>
    <mergeCell ref="S79:S80"/>
    <mergeCell ref="S81:S82"/>
    <mergeCell ref="S83:S84"/>
    <mergeCell ref="S85:S86"/>
    <mergeCell ref="S87:S88"/>
    <mergeCell ref="S89:S90"/>
    <mergeCell ref="S91:S92"/>
    <mergeCell ref="S93:S94"/>
    <mergeCell ref="U79:U80"/>
    <mergeCell ref="L61:L62"/>
    <mergeCell ref="M61:M62"/>
    <mergeCell ref="L63:L64"/>
    <mergeCell ref="S49:S50"/>
    <mergeCell ref="S51:S52"/>
    <mergeCell ref="T57:T58"/>
    <mergeCell ref="K73:K74"/>
    <mergeCell ref="M73:M74"/>
    <mergeCell ref="S73:S74"/>
    <mergeCell ref="U73:U74"/>
    <mergeCell ref="N65:N66"/>
    <mergeCell ref="N67:N68"/>
    <mergeCell ref="K49:K50"/>
    <mergeCell ref="K51:K52"/>
    <mergeCell ref="K53:K54"/>
    <mergeCell ref="S63:S64"/>
    <mergeCell ref="U61:U62"/>
    <mergeCell ref="U59:U60"/>
    <mergeCell ref="R59:R60"/>
    <mergeCell ref="N61:N62"/>
    <mergeCell ref="N51:N52"/>
    <mergeCell ref="N53:N54"/>
    <mergeCell ref="N55:N56"/>
    <mergeCell ref="U49:U50"/>
    <mergeCell ref="Y95:Y96"/>
    <mergeCell ref="W15:W96"/>
    <mergeCell ref="F95:F96"/>
    <mergeCell ref="R45:R46"/>
    <mergeCell ref="R47:R48"/>
    <mergeCell ref="V45:V46"/>
    <mergeCell ref="V47:V48"/>
    <mergeCell ref="S45:S46"/>
    <mergeCell ref="S47:S48"/>
    <mergeCell ref="U45:U46"/>
    <mergeCell ref="U47:U48"/>
    <mergeCell ref="T45:T46"/>
    <mergeCell ref="T47:T48"/>
    <mergeCell ref="P43:P44"/>
    <mergeCell ref="T43:T44"/>
    <mergeCell ref="X53:X54"/>
    <mergeCell ref="X55:X56"/>
    <mergeCell ref="U51:U52"/>
    <mergeCell ref="J45:J46"/>
    <mergeCell ref="J47:J48"/>
    <mergeCell ref="K79:K80"/>
    <mergeCell ref="K81:K82"/>
    <mergeCell ref="K83:K84"/>
    <mergeCell ref="K85:K86"/>
    <mergeCell ref="A95:A96"/>
    <mergeCell ref="F15:F94"/>
    <mergeCell ref="B79:B80"/>
    <mergeCell ref="B81:B82"/>
    <mergeCell ref="B83:B84"/>
    <mergeCell ref="B85:B86"/>
    <mergeCell ref="B49:B50"/>
    <mergeCell ref="B51:B52"/>
    <mergeCell ref="B53:B54"/>
    <mergeCell ref="B55:B56"/>
    <mergeCell ref="D79:D80"/>
    <mergeCell ref="D81:D82"/>
    <mergeCell ref="D83:D84"/>
    <mergeCell ref="D85:D86"/>
    <mergeCell ref="D49:D50"/>
    <mergeCell ref="D51:D52"/>
    <mergeCell ref="D53:D54"/>
    <mergeCell ref="D55:D56"/>
    <mergeCell ref="A45:A46"/>
    <mergeCell ref="A47:A48"/>
    <mergeCell ref="D45:D46"/>
    <mergeCell ref="D47:D48"/>
    <mergeCell ref="C49:C50"/>
    <mergeCell ref="C51:C52"/>
    <mergeCell ref="Y81:Y82"/>
    <mergeCell ref="Y83:Y84"/>
    <mergeCell ref="Y85:Y86"/>
    <mergeCell ref="Y87:Y88"/>
    <mergeCell ref="Y89:Y90"/>
    <mergeCell ref="Y91:Y92"/>
    <mergeCell ref="Y93:Y94"/>
    <mergeCell ref="H39:H40"/>
    <mergeCell ref="H79:H80"/>
    <mergeCell ref="H81:H82"/>
    <mergeCell ref="H83:H84"/>
    <mergeCell ref="H85:H86"/>
    <mergeCell ref="K45:K46"/>
    <mergeCell ref="K47:K48"/>
    <mergeCell ref="H45:H46"/>
    <mergeCell ref="H47:H48"/>
    <mergeCell ref="I39:I40"/>
    <mergeCell ref="V75:V76"/>
    <mergeCell ref="R73:R74"/>
    <mergeCell ref="Q73:Q74"/>
    <mergeCell ref="R65:R66"/>
    <mergeCell ref="U75:U76"/>
    <mergeCell ref="Y59:Y60"/>
    <mergeCell ref="X57:X58"/>
    <mergeCell ref="U81:U82"/>
    <mergeCell ref="U83:U84"/>
    <mergeCell ref="U85:U86"/>
    <mergeCell ref="U87:U88"/>
    <mergeCell ref="U89:U90"/>
    <mergeCell ref="U91:U92"/>
    <mergeCell ref="U93:U94"/>
    <mergeCell ref="L95:L96"/>
    <mergeCell ref="L65:L66"/>
    <mergeCell ref="L67:L68"/>
    <mergeCell ref="L69:L70"/>
    <mergeCell ref="L71:L72"/>
    <mergeCell ref="L73:L74"/>
    <mergeCell ref="L75:L76"/>
    <mergeCell ref="L77:L78"/>
    <mergeCell ref="L79:L80"/>
    <mergeCell ref="L81:L82"/>
    <mergeCell ref="Q95:Q96"/>
    <mergeCell ref="Q83:Q84"/>
    <mergeCell ref="Q85:Q86"/>
    <mergeCell ref="Q87:Q88"/>
    <mergeCell ref="Q89:Q90"/>
    <mergeCell ref="Q91:Q92"/>
    <mergeCell ref="Q93:Q94"/>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Y35"/>
  <sheetViews>
    <sheetView zoomScale="80" zoomScaleNormal="80" workbookViewId="0">
      <selection activeCell="D18" sqref="D18"/>
    </sheetView>
  </sheetViews>
  <sheetFormatPr baseColWidth="10" defaultRowHeight="15" x14ac:dyDescent="0.25"/>
  <cols>
    <col min="1" max="1" width="22.85546875" customWidth="1"/>
    <col min="2" max="2" width="37.42578125" bestFit="1" customWidth="1"/>
    <col min="3" max="3" width="18" customWidth="1"/>
    <col min="4" max="5" width="50.28515625" customWidth="1"/>
    <col min="6" max="6" width="31.5703125" bestFit="1" customWidth="1"/>
    <col min="7" max="7" width="19.28515625" customWidth="1"/>
    <col min="8" max="8" width="17.85546875" customWidth="1"/>
    <col min="9" max="9" width="17.28515625" customWidth="1"/>
    <col min="10" max="10" width="26.28515625" customWidth="1"/>
    <col min="11" max="11" width="14.5703125" customWidth="1"/>
    <col min="12" max="12" width="80.140625" bestFit="1" customWidth="1"/>
    <col min="13" max="13" width="18.5703125" customWidth="1"/>
    <col min="14" max="14" width="17.7109375" customWidth="1"/>
    <col min="15" max="15" width="55.42578125" customWidth="1"/>
    <col min="16" max="16" width="32" customWidth="1"/>
  </cols>
  <sheetData>
    <row r="8" spans="1:25" ht="31.5" x14ac:dyDescent="0.25">
      <c r="A8" s="19" t="s">
        <v>41</v>
      </c>
      <c r="B8" s="20" t="s">
        <v>42</v>
      </c>
      <c r="C8" s="20" t="s">
        <v>43</v>
      </c>
      <c r="D8" s="20" t="s">
        <v>44</v>
      </c>
      <c r="E8" s="20" t="s">
        <v>45</v>
      </c>
      <c r="F8" s="20" t="s">
        <v>46</v>
      </c>
      <c r="G8" s="20" t="s">
        <v>47</v>
      </c>
      <c r="H8" s="20" t="s">
        <v>48</v>
      </c>
      <c r="I8" s="20" t="s">
        <v>49</v>
      </c>
      <c r="J8" s="20" t="s">
        <v>50</v>
      </c>
      <c r="K8" s="20" t="s">
        <v>51</v>
      </c>
      <c r="L8" s="20" t="s">
        <v>52</v>
      </c>
      <c r="M8" s="20" t="s">
        <v>63</v>
      </c>
      <c r="N8" s="20" t="s">
        <v>53</v>
      </c>
      <c r="O8" s="20" t="s">
        <v>54</v>
      </c>
      <c r="P8" s="20" t="s">
        <v>55</v>
      </c>
      <c r="Q8" s="13"/>
      <c r="R8" s="13"/>
      <c r="S8" s="13"/>
      <c r="T8" s="13"/>
      <c r="U8" s="13"/>
      <c r="V8" s="13"/>
      <c r="W8" s="13"/>
      <c r="X8" s="13"/>
      <c r="Y8" s="13"/>
    </row>
    <row r="9" spans="1:25" ht="15" customHeight="1" x14ac:dyDescent="0.25">
      <c r="A9" s="3"/>
      <c r="B9" s="3"/>
      <c r="C9" s="3"/>
      <c r="D9" s="3"/>
      <c r="E9" s="3"/>
      <c r="F9" s="3"/>
      <c r="G9" s="3"/>
      <c r="H9" s="3"/>
      <c r="I9" s="3"/>
      <c r="J9" s="3"/>
      <c r="K9" s="3"/>
      <c r="L9" s="3"/>
      <c r="M9" s="3"/>
      <c r="N9" s="3"/>
      <c r="O9" s="3"/>
      <c r="P9" s="3"/>
      <c r="Q9" s="14"/>
      <c r="R9" s="14"/>
      <c r="S9" s="14"/>
      <c r="T9" s="14"/>
      <c r="U9" s="14"/>
      <c r="V9" s="14"/>
      <c r="W9" s="14"/>
      <c r="X9" s="14"/>
      <c r="Y9" s="14"/>
    </row>
    <row r="10" spans="1:25" ht="125.25" customHeight="1" x14ac:dyDescent="0.25">
      <c r="A10" s="46" t="s">
        <v>141</v>
      </c>
      <c r="B10" s="59">
        <v>43654</v>
      </c>
      <c r="C10" s="32" t="s">
        <v>247</v>
      </c>
      <c r="D10" s="43" t="s">
        <v>159</v>
      </c>
      <c r="E10" s="45" t="s">
        <v>168</v>
      </c>
      <c r="F10" s="45" t="s">
        <v>93</v>
      </c>
      <c r="G10" s="34">
        <v>43647</v>
      </c>
      <c r="H10" s="35">
        <v>38000000</v>
      </c>
      <c r="I10" s="33" t="s">
        <v>78</v>
      </c>
      <c r="J10" s="33" t="s">
        <v>199</v>
      </c>
      <c r="K10" s="33"/>
      <c r="L10" s="43" t="s">
        <v>207</v>
      </c>
      <c r="M10" s="47">
        <v>0</v>
      </c>
      <c r="N10" s="38">
        <v>0.12920000000000001</v>
      </c>
      <c r="O10" s="45" t="s">
        <v>218</v>
      </c>
      <c r="P10" s="43"/>
      <c r="Q10" s="22"/>
      <c r="R10" s="15"/>
      <c r="S10" s="15"/>
      <c r="T10" s="15"/>
      <c r="U10" s="15"/>
      <c r="V10" s="15"/>
      <c r="W10" s="15"/>
      <c r="X10" s="15"/>
      <c r="Y10" s="15"/>
    </row>
    <row r="11" spans="1:25" ht="150" x14ac:dyDescent="0.25">
      <c r="A11" s="46" t="s">
        <v>142</v>
      </c>
      <c r="B11" s="59">
        <v>43664</v>
      </c>
      <c r="C11" s="45" t="s">
        <v>235</v>
      </c>
      <c r="D11" s="43" t="s">
        <v>160</v>
      </c>
      <c r="E11" s="45" t="s">
        <v>169</v>
      </c>
      <c r="F11" s="45" t="s">
        <v>94</v>
      </c>
      <c r="G11" s="34">
        <v>43662</v>
      </c>
      <c r="H11" s="74">
        <v>6879999.5099999998</v>
      </c>
      <c r="I11" s="45" t="s">
        <v>191</v>
      </c>
      <c r="J11" s="33">
        <v>7.9799999999999996E-2</v>
      </c>
      <c r="K11" s="31"/>
      <c r="L11" s="43" t="s">
        <v>96</v>
      </c>
      <c r="M11" s="47" t="s">
        <v>97</v>
      </c>
      <c r="N11" s="38">
        <v>0.25</v>
      </c>
      <c r="O11" s="44" t="s">
        <v>98</v>
      </c>
      <c r="P11" s="43"/>
    </row>
    <row r="12" spans="1:25" ht="150" x14ac:dyDescent="0.25">
      <c r="A12" s="46" t="s">
        <v>143</v>
      </c>
      <c r="B12" s="59">
        <v>43671</v>
      </c>
      <c r="C12" s="45" t="s">
        <v>237</v>
      </c>
      <c r="D12" s="43" t="s">
        <v>161</v>
      </c>
      <c r="E12" s="45" t="s">
        <v>170</v>
      </c>
      <c r="F12" s="45" t="s">
        <v>94</v>
      </c>
      <c r="G12" s="34">
        <v>43669</v>
      </c>
      <c r="H12" s="35">
        <v>7551999.3499999996</v>
      </c>
      <c r="I12" s="45" t="s">
        <v>192</v>
      </c>
      <c r="J12" s="33">
        <v>7.9500000000000001E-2</v>
      </c>
      <c r="K12" s="40"/>
      <c r="L12" s="61" t="s">
        <v>96</v>
      </c>
      <c r="M12" s="47" t="s">
        <v>97</v>
      </c>
      <c r="N12" s="38">
        <v>0.25</v>
      </c>
      <c r="O12" s="44" t="s">
        <v>219</v>
      </c>
      <c r="P12" s="45"/>
    </row>
    <row r="13" spans="1:25" ht="158.25" customHeight="1" x14ac:dyDescent="0.25">
      <c r="A13" s="46" t="s">
        <v>144</v>
      </c>
      <c r="B13" s="59">
        <v>43671</v>
      </c>
      <c r="C13" s="45" t="s">
        <v>234</v>
      </c>
      <c r="D13" s="43" t="s">
        <v>162</v>
      </c>
      <c r="E13" s="45" t="s">
        <v>171</v>
      </c>
      <c r="F13" s="37" t="s">
        <v>94</v>
      </c>
      <c r="G13" s="34">
        <v>43670</v>
      </c>
      <c r="H13" s="35">
        <v>12426999.619999999</v>
      </c>
      <c r="I13" s="45" t="s">
        <v>193</v>
      </c>
      <c r="J13" s="33">
        <v>7.8899999999999998E-2</v>
      </c>
      <c r="K13" s="40"/>
      <c r="L13" s="43" t="s">
        <v>96</v>
      </c>
      <c r="M13" s="47" t="s">
        <v>97</v>
      </c>
      <c r="N13" s="38">
        <v>0.25</v>
      </c>
      <c r="O13" s="44" t="s">
        <v>220</v>
      </c>
      <c r="P13" s="43"/>
    </row>
    <row r="14" spans="1:25" ht="117" customHeight="1" x14ac:dyDescent="0.25">
      <c r="A14" s="46" t="s">
        <v>145</v>
      </c>
      <c r="B14" s="59">
        <v>43671</v>
      </c>
      <c r="C14" s="45" t="s">
        <v>238</v>
      </c>
      <c r="D14" s="43" t="s">
        <v>163</v>
      </c>
      <c r="E14" s="45" t="s">
        <v>172</v>
      </c>
      <c r="F14" s="37" t="s">
        <v>94</v>
      </c>
      <c r="G14" s="34">
        <v>43670</v>
      </c>
      <c r="H14" s="74">
        <v>1691000</v>
      </c>
      <c r="I14" s="45" t="s">
        <v>193</v>
      </c>
      <c r="J14" s="33">
        <v>8.3099999999999993E-2</v>
      </c>
      <c r="K14" s="40"/>
      <c r="L14" s="61" t="s">
        <v>96</v>
      </c>
      <c r="M14" s="47" t="s">
        <v>97</v>
      </c>
      <c r="N14" s="38">
        <v>0.25</v>
      </c>
      <c r="O14" s="44" t="s">
        <v>221</v>
      </c>
      <c r="P14" s="43"/>
    </row>
    <row r="15" spans="1:25" ht="177" customHeight="1" x14ac:dyDescent="0.25">
      <c r="A15" s="46" t="s">
        <v>146</v>
      </c>
      <c r="B15" s="59">
        <v>43672</v>
      </c>
      <c r="C15" s="45" t="s">
        <v>233</v>
      </c>
      <c r="D15" s="43" t="s">
        <v>164</v>
      </c>
      <c r="E15" s="45" t="s">
        <v>173</v>
      </c>
      <c r="F15" s="37" t="s">
        <v>94</v>
      </c>
      <c r="G15" s="34">
        <v>43670</v>
      </c>
      <c r="H15" s="74">
        <v>10520999.83</v>
      </c>
      <c r="I15" s="45" t="s">
        <v>193</v>
      </c>
      <c r="J15" s="33">
        <v>7.8899999999999998E-2</v>
      </c>
      <c r="K15" s="40"/>
      <c r="L15" s="42" t="s">
        <v>96</v>
      </c>
      <c r="M15" s="39" t="s">
        <v>97</v>
      </c>
      <c r="N15" s="38">
        <v>0.25</v>
      </c>
      <c r="O15" s="41" t="s">
        <v>222</v>
      </c>
      <c r="P15" s="43"/>
    </row>
    <row r="16" spans="1:25" ht="105" x14ac:dyDescent="0.25">
      <c r="A16" s="46" t="s">
        <v>147</v>
      </c>
      <c r="B16" s="59">
        <v>43675</v>
      </c>
      <c r="C16" s="45" t="s">
        <v>239</v>
      </c>
      <c r="D16" s="43" t="s">
        <v>165</v>
      </c>
      <c r="E16" s="45" t="s">
        <v>174</v>
      </c>
      <c r="F16" s="37" t="s">
        <v>183</v>
      </c>
      <c r="G16" s="34">
        <v>43672</v>
      </c>
      <c r="H16" s="74">
        <v>5115348231</v>
      </c>
      <c r="I16" s="45" t="s">
        <v>194</v>
      </c>
      <c r="J16" s="33" t="s">
        <v>200</v>
      </c>
      <c r="K16" s="40"/>
      <c r="L16" s="42" t="s">
        <v>208</v>
      </c>
      <c r="M16" s="39" t="s">
        <v>216</v>
      </c>
      <c r="N16" s="38">
        <v>7.2900000000000006E-2</v>
      </c>
      <c r="O16" s="41" t="s">
        <v>223</v>
      </c>
      <c r="P16" s="43"/>
    </row>
    <row r="17" spans="1:17" ht="75" customHeight="1" x14ac:dyDescent="0.25">
      <c r="A17" s="46" t="s">
        <v>148</v>
      </c>
      <c r="B17" s="59">
        <v>43675</v>
      </c>
      <c r="C17" s="45" t="s">
        <v>178</v>
      </c>
      <c r="D17" s="43" t="s">
        <v>165</v>
      </c>
      <c r="E17" s="45" t="s">
        <v>174</v>
      </c>
      <c r="F17" s="37" t="s">
        <v>184</v>
      </c>
      <c r="G17" s="34">
        <v>43672</v>
      </c>
      <c r="H17" s="74">
        <v>2000000000</v>
      </c>
      <c r="I17" s="45" t="s">
        <v>194</v>
      </c>
      <c r="J17" s="33" t="s">
        <v>201</v>
      </c>
      <c r="K17" s="40"/>
      <c r="L17" s="42" t="s">
        <v>208</v>
      </c>
      <c r="M17" s="39" t="s">
        <v>216</v>
      </c>
      <c r="N17" s="38">
        <v>2.86E-2</v>
      </c>
      <c r="O17" s="41" t="s">
        <v>224</v>
      </c>
      <c r="P17" s="43"/>
    </row>
    <row r="18" spans="1:17" ht="107.25" customHeight="1" x14ac:dyDescent="0.25">
      <c r="A18" s="46" t="s">
        <v>149</v>
      </c>
      <c r="B18" s="59">
        <v>43675</v>
      </c>
      <c r="C18" s="45" t="s">
        <v>240</v>
      </c>
      <c r="D18" s="43" t="s">
        <v>165</v>
      </c>
      <c r="E18" s="45" t="s">
        <v>174</v>
      </c>
      <c r="F18" s="37" t="s">
        <v>184</v>
      </c>
      <c r="G18" s="34">
        <v>43672</v>
      </c>
      <c r="H18" s="74">
        <v>1000000000</v>
      </c>
      <c r="I18" s="45" t="s">
        <v>194</v>
      </c>
      <c r="J18" s="33" t="s">
        <v>202</v>
      </c>
      <c r="K18" s="40"/>
      <c r="L18" s="42" t="s">
        <v>208</v>
      </c>
      <c r="M18" s="39" t="s">
        <v>216</v>
      </c>
      <c r="N18" s="38">
        <v>1.43E-2</v>
      </c>
      <c r="O18" s="41" t="s">
        <v>225</v>
      </c>
      <c r="P18" s="43"/>
    </row>
    <row r="19" spans="1:17" ht="59.25" customHeight="1" x14ac:dyDescent="0.25">
      <c r="A19" s="46" t="s">
        <v>150</v>
      </c>
      <c r="B19" s="59">
        <v>43675</v>
      </c>
      <c r="C19" s="45" t="s">
        <v>241</v>
      </c>
      <c r="D19" s="43" t="s">
        <v>165</v>
      </c>
      <c r="E19" s="45" t="s">
        <v>174</v>
      </c>
      <c r="F19" s="37" t="s">
        <v>185</v>
      </c>
      <c r="G19" s="34">
        <v>43672</v>
      </c>
      <c r="H19" s="74">
        <v>700000000</v>
      </c>
      <c r="I19" s="45" t="s">
        <v>194</v>
      </c>
      <c r="J19" s="33" t="s">
        <v>203</v>
      </c>
      <c r="K19" s="40"/>
      <c r="L19" s="42" t="s">
        <v>209</v>
      </c>
      <c r="M19" s="39" t="s">
        <v>216</v>
      </c>
      <c r="N19" s="38">
        <v>0.25</v>
      </c>
      <c r="O19" s="41" t="s">
        <v>226</v>
      </c>
      <c r="P19" s="43"/>
    </row>
    <row r="20" spans="1:17" ht="103.5" customHeight="1" x14ac:dyDescent="0.25">
      <c r="A20" s="46" t="s">
        <v>151</v>
      </c>
      <c r="B20" s="59">
        <v>43675</v>
      </c>
      <c r="C20" s="45" t="s">
        <v>246</v>
      </c>
      <c r="D20" s="43" t="s">
        <v>165</v>
      </c>
      <c r="E20" s="45" t="s">
        <v>174</v>
      </c>
      <c r="F20" s="37" t="s">
        <v>186</v>
      </c>
      <c r="G20" s="34">
        <v>43672</v>
      </c>
      <c r="H20" s="74">
        <v>2300000000</v>
      </c>
      <c r="I20" s="45" t="s">
        <v>194</v>
      </c>
      <c r="J20" s="33" t="s">
        <v>200</v>
      </c>
      <c r="K20" s="40"/>
      <c r="L20" s="42" t="s">
        <v>210</v>
      </c>
      <c r="M20" s="39" t="s">
        <v>216</v>
      </c>
      <c r="N20" s="38">
        <v>0.25</v>
      </c>
      <c r="O20" s="41" t="s">
        <v>226</v>
      </c>
      <c r="P20" s="43"/>
    </row>
    <row r="21" spans="1:17" ht="195" x14ac:dyDescent="0.25">
      <c r="A21" s="46" t="s">
        <v>152</v>
      </c>
      <c r="B21" s="59">
        <v>43675</v>
      </c>
      <c r="C21" s="45" t="s">
        <v>242</v>
      </c>
      <c r="D21" s="43" t="s">
        <v>165</v>
      </c>
      <c r="E21" s="45" t="s">
        <v>174</v>
      </c>
      <c r="F21" s="37" t="s">
        <v>185</v>
      </c>
      <c r="G21" s="34">
        <v>43672</v>
      </c>
      <c r="H21" s="74">
        <v>2250000000</v>
      </c>
      <c r="I21" s="45" t="s">
        <v>194</v>
      </c>
      <c r="J21" s="33" t="s">
        <v>203</v>
      </c>
      <c r="K21" s="40"/>
      <c r="L21" s="42" t="s">
        <v>211</v>
      </c>
      <c r="M21" s="39" t="s">
        <v>216</v>
      </c>
      <c r="N21" s="38">
        <v>3.2099999999999997E-2</v>
      </c>
      <c r="O21" s="41" t="s">
        <v>227</v>
      </c>
      <c r="P21" s="43"/>
    </row>
    <row r="22" spans="1:17" ht="195" x14ac:dyDescent="0.25">
      <c r="A22" s="46" t="s">
        <v>153</v>
      </c>
      <c r="B22" s="59">
        <v>43675</v>
      </c>
      <c r="C22" s="45" t="s">
        <v>181</v>
      </c>
      <c r="D22" s="40" t="s">
        <v>165</v>
      </c>
      <c r="E22" s="45" t="s">
        <v>174</v>
      </c>
      <c r="F22" s="37" t="s">
        <v>187</v>
      </c>
      <c r="G22" s="34">
        <v>43672</v>
      </c>
      <c r="H22" s="74">
        <v>2500000000</v>
      </c>
      <c r="I22" s="45" t="s">
        <v>194</v>
      </c>
      <c r="J22" s="33" t="s">
        <v>204</v>
      </c>
      <c r="K22" s="40"/>
      <c r="L22" s="42" t="s">
        <v>208</v>
      </c>
      <c r="M22" s="39" t="s">
        <v>216</v>
      </c>
      <c r="N22" s="38">
        <v>3.5799999999999998E-2</v>
      </c>
      <c r="O22" s="41" t="s">
        <v>228</v>
      </c>
      <c r="P22" s="31"/>
      <c r="Q22" s="53"/>
    </row>
    <row r="23" spans="1:17" ht="195" x14ac:dyDescent="0.25">
      <c r="A23" s="46" t="s">
        <v>154</v>
      </c>
      <c r="B23" s="59">
        <v>43675</v>
      </c>
      <c r="C23" s="45" t="s">
        <v>243</v>
      </c>
      <c r="D23" s="40" t="s">
        <v>165</v>
      </c>
      <c r="E23" s="45" t="s">
        <v>174</v>
      </c>
      <c r="F23" s="37" t="s">
        <v>187</v>
      </c>
      <c r="G23" s="34">
        <v>43672</v>
      </c>
      <c r="H23" s="74">
        <v>569432472.52999997</v>
      </c>
      <c r="I23" s="45" t="s">
        <v>194</v>
      </c>
      <c r="J23" s="33" t="s">
        <v>205</v>
      </c>
      <c r="K23" s="40"/>
      <c r="L23" s="42" t="s">
        <v>208</v>
      </c>
      <c r="M23" s="39" t="s">
        <v>216</v>
      </c>
      <c r="N23" s="38">
        <v>8.2000000000000007E-3</v>
      </c>
      <c r="O23" s="41" t="s">
        <v>229</v>
      </c>
      <c r="P23" s="31"/>
    </row>
    <row r="24" spans="1:17" ht="60.75" customHeight="1" x14ac:dyDescent="0.25">
      <c r="A24" s="46" t="s">
        <v>155</v>
      </c>
      <c r="B24" s="59">
        <v>43676</v>
      </c>
      <c r="C24" s="45" t="s">
        <v>244</v>
      </c>
      <c r="D24" s="43" t="s">
        <v>165</v>
      </c>
      <c r="E24" s="45" t="s">
        <v>174</v>
      </c>
      <c r="F24" s="37" t="s">
        <v>188</v>
      </c>
      <c r="G24" s="34">
        <v>43675</v>
      </c>
      <c r="H24" s="74">
        <v>3000000000</v>
      </c>
      <c r="I24" s="45" t="s">
        <v>194</v>
      </c>
      <c r="J24" s="33" t="s">
        <v>200</v>
      </c>
      <c r="K24" s="40"/>
      <c r="L24" s="42" t="s">
        <v>208</v>
      </c>
      <c r="M24" s="39" t="s">
        <v>216</v>
      </c>
      <c r="N24" s="38">
        <v>4.2700000000000002E-2</v>
      </c>
      <c r="O24" s="41" t="s">
        <v>230</v>
      </c>
      <c r="P24" s="31"/>
    </row>
    <row r="25" spans="1:17" ht="120" x14ac:dyDescent="0.25">
      <c r="A25" s="46" t="s">
        <v>91</v>
      </c>
      <c r="B25" s="59">
        <v>43691</v>
      </c>
      <c r="C25" s="45" t="s">
        <v>245</v>
      </c>
      <c r="D25" s="40" t="s">
        <v>92</v>
      </c>
      <c r="E25" s="45" t="s">
        <v>95</v>
      </c>
      <c r="F25" s="37" t="s">
        <v>94</v>
      </c>
      <c r="G25" s="34">
        <v>43684</v>
      </c>
      <c r="H25" s="74">
        <v>4966999.2300000004</v>
      </c>
      <c r="I25" s="45" t="s">
        <v>195</v>
      </c>
      <c r="J25" s="33">
        <v>8.3099999999999993E-2</v>
      </c>
      <c r="K25" s="40"/>
      <c r="L25" s="42" t="s">
        <v>212</v>
      </c>
      <c r="M25" s="39" t="s">
        <v>97</v>
      </c>
      <c r="N25" s="38">
        <v>0.25</v>
      </c>
      <c r="O25" s="41" t="s">
        <v>98</v>
      </c>
      <c r="P25" s="42" t="s">
        <v>212</v>
      </c>
    </row>
    <row r="26" spans="1:17" ht="150" x14ac:dyDescent="0.25">
      <c r="A26" s="46" t="s">
        <v>156</v>
      </c>
      <c r="B26" s="59">
        <v>43691</v>
      </c>
      <c r="C26" s="45" t="s">
        <v>236</v>
      </c>
      <c r="D26" s="40" t="s">
        <v>166</v>
      </c>
      <c r="E26" s="45" t="s">
        <v>175</v>
      </c>
      <c r="F26" s="37" t="s">
        <v>94</v>
      </c>
      <c r="G26" s="34">
        <v>43685</v>
      </c>
      <c r="H26" s="74">
        <v>3339999.4</v>
      </c>
      <c r="I26" s="45" t="s">
        <v>196</v>
      </c>
      <c r="J26" s="33">
        <v>8.3199999999999996E-2</v>
      </c>
      <c r="K26" s="40"/>
      <c r="L26" s="42" t="s">
        <v>96</v>
      </c>
      <c r="M26" s="39" t="s">
        <v>97</v>
      </c>
      <c r="N26" s="38">
        <v>0.25</v>
      </c>
      <c r="O26" s="41" t="s">
        <v>231</v>
      </c>
      <c r="P26" s="31"/>
    </row>
    <row r="27" spans="1:17" ht="120" x14ac:dyDescent="0.25">
      <c r="A27" s="46" t="s">
        <v>91</v>
      </c>
      <c r="B27" s="59">
        <v>43710</v>
      </c>
      <c r="C27" s="45" t="s">
        <v>245</v>
      </c>
      <c r="D27" s="40" t="s">
        <v>92</v>
      </c>
      <c r="E27" s="45" t="s">
        <v>95</v>
      </c>
      <c r="F27" s="37" t="s">
        <v>94</v>
      </c>
      <c r="G27" s="34">
        <v>43707</v>
      </c>
      <c r="H27" s="74">
        <v>4762999.42</v>
      </c>
      <c r="I27" s="45" t="s">
        <v>197</v>
      </c>
      <c r="J27" s="33">
        <v>8.3099999999999993E-2</v>
      </c>
      <c r="K27" s="40"/>
      <c r="L27" s="42" t="s">
        <v>213</v>
      </c>
      <c r="M27" s="39" t="s">
        <v>97</v>
      </c>
      <c r="N27" s="38"/>
      <c r="O27" s="41" t="s">
        <v>98</v>
      </c>
      <c r="P27" s="42" t="s">
        <v>213</v>
      </c>
    </row>
    <row r="28" spans="1:17" ht="45" x14ac:dyDescent="0.25">
      <c r="A28" s="46" t="s">
        <v>157</v>
      </c>
      <c r="B28" s="59">
        <v>43728</v>
      </c>
      <c r="C28" s="45"/>
      <c r="D28" s="40" t="s">
        <v>167</v>
      </c>
      <c r="E28" s="45" t="s">
        <v>176</v>
      </c>
      <c r="F28" s="37" t="s">
        <v>189</v>
      </c>
      <c r="G28" s="34">
        <v>43710</v>
      </c>
      <c r="H28" s="74">
        <v>100000000</v>
      </c>
      <c r="I28" s="45" t="s">
        <v>77</v>
      </c>
      <c r="J28" s="33">
        <v>0.03</v>
      </c>
      <c r="K28" s="40"/>
      <c r="L28" s="42" t="s">
        <v>214</v>
      </c>
      <c r="M28" s="39">
        <v>0</v>
      </c>
      <c r="N28" s="38">
        <v>0</v>
      </c>
      <c r="O28" s="41" t="s">
        <v>232</v>
      </c>
      <c r="P28" s="31"/>
    </row>
    <row r="29" spans="1:17" ht="45" x14ac:dyDescent="0.25">
      <c r="A29" s="46" t="s">
        <v>158</v>
      </c>
      <c r="B29" s="59">
        <v>43728</v>
      </c>
      <c r="C29" s="45"/>
      <c r="D29" s="40" t="s">
        <v>167</v>
      </c>
      <c r="E29" s="45" t="s">
        <v>176</v>
      </c>
      <c r="F29" s="37" t="s">
        <v>190</v>
      </c>
      <c r="G29" s="34">
        <v>43711</v>
      </c>
      <c r="H29" s="74">
        <v>50000000</v>
      </c>
      <c r="I29" s="45" t="s">
        <v>77</v>
      </c>
      <c r="J29" s="33">
        <v>2.75E-2</v>
      </c>
      <c r="K29" s="40"/>
      <c r="L29" s="42" t="s">
        <v>214</v>
      </c>
      <c r="M29" s="39">
        <v>0</v>
      </c>
      <c r="N29" s="38">
        <v>0</v>
      </c>
      <c r="O29" s="41" t="s">
        <v>232</v>
      </c>
      <c r="P29" s="31"/>
    </row>
    <row r="30" spans="1:17" ht="45" x14ac:dyDescent="0.25">
      <c r="A30" s="46" t="s">
        <v>147</v>
      </c>
      <c r="B30" s="59">
        <v>43733</v>
      </c>
      <c r="C30" s="45" t="s">
        <v>177</v>
      </c>
      <c r="D30" s="40" t="s">
        <v>165</v>
      </c>
      <c r="E30" s="45" t="s">
        <v>174</v>
      </c>
      <c r="F30" s="37" t="s">
        <v>5</v>
      </c>
      <c r="G30" s="34">
        <v>43732</v>
      </c>
      <c r="H30" s="74">
        <v>5115348231</v>
      </c>
      <c r="I30" s="45" t="s">
        <v>198</v>
      </c>
      <c r="J30" s="33" t="s">
        <v>206</v>
      </c>
      <c r="K30" s="40"/>
      <c r="L30" s="42" t="s">
        <v>215</v>
      </c>
      <c r="M30" s="39">
        <v>0</v>
      </c>
      <c r="N30" s="75" t="s">
        <v>217</v>
      </c>
      <c r="O30" s="41" t="s">
        <v>217</v>
      </c>
      <c r="P30" s="31"/>
    </row>
    <row r="31" spans="1:17" ht="45" x14ac:dyDescent="0.25">
      <c r="A31" s="46" t="s">
        <v>148</v>
      </c>
      <c r="B31" s="59">
        <v>43733</v>
      </c>
      <c r="C31" s="45" t="s">
        <v>178</v>
      </c>
      <c r="D31" s="40" t="s">
        <v>165</v>
      </c>
      <c r="E31" s="45" t="s">
        <v>174</v>
      </c>
      <c r="F31" s="37" t="s">
        <v>5</v>
      </c>
      <c r="G31" s="34">
        <v>43732</v>
      </c>
      <c r="H31" s="74">
        <v>2000000000</v>
      </c>
      <c r="I31" s="45" t="s">
        <v>198</v>
      </c>
      <c r="J31" s="33" t="s">
        <v>206</v>
      </c>
      <c r="K31" s="40"/>
      <c r="L31" s="42" t="s">
        <v>215</v>
      </c>
      <c r="M31" s="39">
        <v>0</v>
      </c>
      <c r="N31" s="75" t="s">
        <v>217</v>
      </c>
      <c r="O31" s="41" t="s">
        <v>217</v>
      </c>
      <c r="P31" s="31"/>
    </row>
    <row r="32" spans="1:17" ht="45" x14ac:dyDescent="0.25">
      <c r="A32" s="46" t="s">
        <v>149</v>
      </c>
      <c r="B32" s="59">
        <v>43733</v>
      </c>
      <c r="C32" s="45" t="s">
        <v>179</v>
      </c>
      <c r="D32" s="40" t="s">
        <v>165</v>
      </c>
      <c r="E32" s="45" t="s">
        <v>174</v>
      </c>
      <c r="F32" s="37" t="s">
        <v>5</v>
      </c>
      <c r="G32" s="34">
        <v>43732</v>
      </c>
      <c r="H32" s="74">
        <v>1000000000</v>
      </c>
      <c r="I32" s="45" t="s">
        <v>198</v>
      </c>
      <c r="J32" s="33" t="s">
        <v>206</v>
      </c>
      <c r="K32" s="40"/>
      <c r="L32" s="42" t="s">
        <v>215</v>
      </c>
      <c r="M32" s="39">
        <v>0</v>
      </c>
      <c r="N32" s="75" t="s">
        <v>217</v>
      </c>
      <c r="O32" s="41" t="s">
        <v>217</v>
      </c>
      <c r="P32" s="31"/>
    </row>
    <row r="33" spans="1:16" ht="45" x14ac:dyDescent="0.25">
      <c r="A33" s="46" t="s">
        <v>155</v>
      </c>
      <c r="B33" s="59">
        <v>43733</v>
      </c>
      <c r="C33" s="45" t="s">
        <v>180</v>
      </c>
      <c r="D33" s="40" t="s">
        <v>165</v>
      </c>
      <c r="E33" s="45" t="s">
        <v>174</v>
      </c>
      <c r="F33" s="37" t="s">
        <v>5</v>
      </c>
      <c r="G33" s="34">
        <v>43732</v>
      </c>
      <c r="H33" s="74">
        <v>3000000000</v>
      </c>
      <c r="I33" s="45" t="s">
        <v>198</v>
      </c>
      <c r="J33" s="33" t="s">
        <v>206</v>
      </c>
      <c r="K33" s="40"/>
      <c r="L33" s="42" t="s">
        <v>215</v>
      </c>
      <c r="M33" s="39">
        <v>0</v>
      </c>
      <c r="N33" s="75" t="s">
        <v>217</v>
      </c>
      <c r="O33" s="41" t="s">
        <v>217</v>
      </c>
      <c r="P33" s="31"/>
    </row>
    <row r="34" spans="1:16" ht="45" x14ac:dyDescent="0.25">
      <c r="A34" s="46" t="s">
        <v>153</v>
      </c>
      <c r="B34" s="59">
        <v>43733</v>
      </c>
      <c r="C34" s="45" t="s">
        <v>181</v>
      </c>
      <c r="D34" s="40" t="s">
        <v>165</v>
      </c>
      <c r="E34" s="45" t="s">
        <v>174</v>
      </c>
      <c r="F34" s="37" t="s">
        <v>5</v>
      </c>
      <c r="G34" s="34">
        <v>43732</v>
      </c>
      <c r="H34" s="74">
        <v>2500000000</v>
      </c>
      <c r="I34" s="45" t="s">
        <v>198</v>
      </c>
      <c r="J34" s="33" t="s">
        <v>206</v>
      </c>
      <c r="K34" s="40"/>
      <c r="L34" s="42" t="s">
        <v>215</v>
      </c>
      <c r="M34" s="39">
        <v>0</v>
      </c>
      <c r="N34" s="75" t="s">
        <v>217</v>
      </c>
      <c r="O34" s="41" t="s">
        <v>217</v>
      </c>
      <c r="P34" s="31"/>
    </row>
    <row r="35" spans="1:16" ht="45" x14ac:dyDescent="0.25">
      <c r="A35" s="46" t="s">
        <v>154</v>
      </c>
      <c r="B35" s="59">
        <v>43733</v>
      </c>
      <c r="C35" s="45" t="s">
        <v>182</v>
      </c>
      <c r="D35" s="40" t="s">
        <v>165</v>
      </c>
      <c r="E35" s="45" t="s">
        <v>174</v>
      </c>
      <c r="F35" s="37" t="s">
        <v>5</v>
      </c>
      <c r="G35" s="34">
        <v>43732</v>
      </c>
      <c r="H35" s="74">
        <v>569432472.52999997</v>
      </c>
      <c r="I35" s="45" t="s">
        <v>198</v>
      </c>
      <c r="J35" s="33" t="s">
        <v>206</v>
      </c>
      <c r="K35" s="40"/>
      <c r="L35" s="42" t="s">
        <v>215</v>
      </c>
      <c r="M35" s="39">
        <v>0</v>
      </c>
      <c r="N35" s="75" t="s">
        <v>217</v>
      </c>
      <c r="O35" s="41" t="s">
        <v>217</v>
      </c>
      <c r="P35" s="31"/>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FORMATO 1 </vt:lpstr>
      <vt:lpstr>FORMATO 2 </vt:lpstr>
      <vt:lpstr>FORMATO 3 </vt:lpstr>
      <vt:lpstr>FORMATO 4 </vt:lpstr>
      <vt:lpstr>FORMATO 5 </vt:lpstr>
      <vt:lpstr>FORMATO 6 </vt:lpstr>
      <vt:lpstr>FORMATO 7 </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Andres Fabian Muñiz Olivares</cp:lastModifiedBy>
  <dcterms:created xsi:type="dcterms:W3CDTF">2016-11-16T14:49:51Z</dcterms:created>
  <dcterms:modified xsi:type="dcterms:W3CDTF">2019-11-01T23:18:18Z</dcterms:modified>
</cp:coreProperties>
</file>