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s_Muñiz\Desktop\INFORMES\Formatos Trimestrales\Informes Trimestrales 2020\"/>
    </mc:Choice>
  </mc:AlternateContent>
  <bookViews>
    <workbookView xWindow="0" yWindow="0" windowWidth="19200" windowHeight="5730"/>
  </bookViews>
  <sheets>
    <sheet name="FORMATO 1 " sheetId="1" r:id="rId1"/>
    <sheet name="FORMATO 2 " sheetId="2" r:id="rId2"/>
    <sheet name="FORMATO 3 " sheetId="3" r:id="rId3"/>
    <sheet name="FORMATO 4 " sheetId="4" r:id="rId4"/>
    <sheet name="FORMATO 5 " sheetId="5" r:id="rId5"/>
    <sheet name="FORMATO 6 " sheetId="6" r:id="rId6"/>
    <sheet name="FORMATO 7 " sheetId="7" r:id="rId7"/>
  </sheets>
  <definedNames>
    <definedName name="_xlnm.Print_Area" localSheetId="0">'FORMATO 1 '!$A$1:$Q$39</definedName>
    <definedName name="_xlnm.Print_Area" localSheetId="2">'FORMATO 3 '!$A$1:$P$54</definedName>
    <definedName name="_xlnm.Print_Area" localSheetId="3">'FORMATO 4 '!$A$1:$M$58</definedName>
    <definedName name="_xlnm.Print_Area" localSheetId="4">'FORMATO 5 '!$A$1:$K$23</definedName>
    <definedName name="_xlnm.Print_Area" localSheetId="5">'FORMATO 6 '!$A$1:$Y$89</definedName>
    <definedName name="_xlnm.Print_Area" localSheetId="6">'FORMATO 7 '!$A$1:$S$33</definedName>
    <definedName name="Z_8EA58AF3_E87D_42A9_9890_AE18CCA466EF_.wvu.Rows" localSheetId="3" hidden="1">'FORMATO 4 '!$1:$3</definedName>
    <definedName name="Z_8EA58AF3_E87D_42A9_9890_AE18CCA466EF_.wvu.Rows" localSheetId="5" hidden="1">'FORMATO 6 '!$1:$3</definedName>
  </definedNames>
  <calcPr calcId="162913"/>
  <customWorkbookViews>
    <customWorkbookView name="Formato I" guid="{8EA58AF3-E87D-42A9-9890-AE18CCA466EF}" includePrintSettings="0" maximized="1" windowWidth="1440" windowHeight="71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7" i="6" l="1"/>
  <c r="R19" i="6" s="1"/>
  <c r="R21" i="6" s="1"/>
  <c r="R23" i="6" s="1"/>
  <c r="R25" i="6" s="1"/>
  <c r="R27" i="6" s="1"/>
  <c r="R29" i="6" s="1"/>
  <c r="R31" i="6" s="1"/>
  <c r="R33" i="6" s="1"/>
  <c r="R35" i="6" s="1"/>
  <c r="R37" i="6" s="1"/>
  <c r="R39" i="6" s="1"/>
  <c r="R41" i="6" s="1"/>
  <c r="R43" i="6" s="1"/>
  <c r="R45" i="6" s="1"/>
  <c r="R47" i="6" s="1"/>
  <c r="R49" i="6" s="1"/>
  <c r="R51" i="6" s="1"/>
  <c r="R53" i="6" s="1"/>
  <c r="R55" i="6" s="1"/>
  <c r="R57" i="6" s="1"/>
  <c r="R59" i="6" s="1"/>
  <c r="R61" i="6" s="1"/>
  <c r="R63" i="6" s="1"/>
  <c r="R65" i="6" s="1"/>
  <c r="R67" i="6" s="1"/>
  <c r="R69" i="6" s="1"/>
  <c r="R71" i="6" s="1"/>
  <c r="J17" i="6"/>
  <c r="J19" i="6" s="1"/>
  <c r="J21" i="6" s="1"/>
  <c r="J23" i="6" s="1"/>
  <c r="J25" i="6" s="1"/>
  <c r="J27" i="6" s="1"/>
  <c r="J29" i="6" s="1"/>
  <c r="J31" i="6" s="1"/>
  <c r="J33" i="6" s="1"/>
  <c r="J35" i="6" s="1"/>
  <c r="J37" i="6" s="1"/>
  <c r="J39" i="6" s="1"/>
  <c r="J41" i="6" s="1"/>
  <c r="J43" i="6" s="1"/>
  <c r="J45" i="6" s="1"/>
  <c r="J47" i="6" s="1"/>
  <c r="J49" i="6" s="1"/>
  <c r="J51" i="6" s="1"/>
  <c r="J53" i="6" s="1"/>
  <c r="J55" i="6" s="1"/>
  <c r="J57" i="6" s="1"/>
  <c r="J59" i="6" s="1"/>
  <c r="J61" i="6" s="1"/>
  <c r="J63" i="6" s="1"/>
  <c r="J65" i="6" s="1"/>
  <c r="J67" i="6" s="1"/>
  <c r="J69" i="6" s="1"/>
  <c r="J71" i="6" s="1"/>
  <c r="H77" i="6"/>
  <c r="H74" i="6"/>
  <c r="A69" i="6"/>
  <c r="A71" i="6"/>
  <c r="A15" i="5"/>
  <c r="A16" i="5" s="1"/>
  <c r="A17" i="5" s="1"/>
  <c r="A18" i="5" s="1"/>
  <c r="A19" i="5" s="1"/>
  <c r="J12" i="3"/>
  <c r="H80" i="6" l="1"/>
  <c r="E46" i="2" l="1"/>
  <c r="L46" i="2" l="1"/>
  <c r="L49" i="2"/>
  <c r="K49" i="4" l="1"/>
  <c r="E49" i="4"/>
  <c r="Q77" i="6"/>
  <c r="G20" i="3"/>
  <c r="I38" i="3"/>
  <c r="I36" i="3"/>
  <c r="I34" i="3"/>
  <c r="I32" i="3"/>
  <c r="I30" i="3"/>
  <c r="I28" i="3"/>
  <c r="I26" i="3"/>
  <c r="P30" i="3"/>
  <c r="P32" i="3"/>
  <c r="P34" i="3"/>
  <c r="P28" i="3"/>
  <c r="P12" i="3"/>
  <c r="M46" i="3" l="1"/>
  <c r="A32" i="2" l="1"/>
  <c r="A34" i="2" s="1"/>
  <c r="A36" i="2" s="1"/>
  <c r="A38" i="2" s="1"/>
  <c r="A40" i="2" s="1"/>
  <c r="A42" i="2" s="1"/>
  <c r="A44" i="2" s="1"/>
  <c r="Y77" i="6" l="1"/>
  <c r="F20" i="5"/>
  <c r="A12" i="5"/>
  <c r="A13" i="5" s="1"/>
  <c r="A14" i="5" s="1"/>
  <c r="Q80" i="6" l="1"/>
  <c r="I40" i="3"/>
  <c r="I44" i="3"/>
  <c r="I42" i="3"/>
  <c r="I24" i="3"/>
  <c r="I22" i="3"/>
  <c r="I20" i="3"/>
  <c r="I18" i="3"/>
  <c r="I16" i="3"/>
  <c r="I14" i="3"/>
  <c r="I12" i="3"/>
  <c r="E46" i="3" l="1"/>
  <c r="M48" i="3" s="1"/>
  <c r="Y83" i="6" l="1"/>
  <c r="I13" i="5"/>
  <c r="I14" i="5"/>
  <c r="I16" i="5"/>
  <c r="I17" i="5"/>
  <c r="I18" i="5"/>
  <c r="I19" i="5"/>
  <c r="K20" i="5"/>
  <c r="K52" i="4" l="1"/>
  <c r="K46" i="2" l="1"/>
  <c r="K49" i="2" s="1"/>
  <c r="P26" i="3" l="1"/>
  <c r="P24" i="3"/>
  <c r="P22" i="3"/>
  <c r="P20" i="3"/>
  <c r="P18" i="3"/>
  <c r="P16" i="3"/>
  <c r="P14" i="3"/>
  <c r="A14" i="2" l="1"/>
  <c r="A16" i="2" s="1"/>
  <c r="A18" i="2" s="1"/>
  <c r="A20" i="2" s="1"/>
  <c r="A22" i="2" s="1"/>
  <c r="A24" i="2" s="1"/>
  <c r="A26" i="2" s="1"/>
  <c r="G14" i="2" l="1"/>
  <c r="G16" i="2" s="1"/>
  <c r="G18" i="2" s="1"/>
  <c r="G20" i="2" s="1"/>
  <c r="G22" i="2" s="1"/>
  <c r="G24" i="2" s="1"/>
  <c r="G26" i="2" s="1"/>
  <c r="G28" i="2" s="1"/>
  <c r="G30" i="2" s="1"/>
  <c r="G32" i="2" s="1"/>
  <c r="G34" i="2" s="1"/>
  <c r="A17" i="4" l="1"/>
  <c r="A14" i="3"/>
  <c r="A16" i="3" s="1"/>
  <c r="A18" i="3" s="1"/>
  <c r="A20" i="3" s="1"/>
  <c r="A22" i="3" s="1"/>
  <c r="A24" i="3" s="1"/>
  <c r="A26" i="3" s="1"/>
  <c r="A28" i="3" s="1"/>
  <c r="A30" i="3" s="1"/>
  <c r="A17" i="6"/>
  <c r="A19" i="6" s="1"/>
  <c r="A21" i="6" s="1"/>
  <c r="A23" i="6" s="1"/>
  <c r="A25" i="6" s="1"/>
  <c r="A27" i="6" s="1"/>
  <c r="A29" i="6" s="1"/>
  <c r="A31" i="6" s="1"/>
  <c r="A33" i="6" s="1"/>
  <c r="A35" i="6" s="1"/>
  <c r="A37" i="6" s="1"/>
  <c r="A39" i="6" s="1"/>
  <c r="A41" i="6" s="1"/>
  <c r="A43" i="6" s="1"/>
  <c r="A45" i="6" s="1"/>
  <c r="A47" i="6" s="1"/>
  <c r="A49" i="6" s="1"/>
  <c r="A51" i="6" s="1"/>
  <c r="A53" i="6" s="1"/>
  <c r="A55" i="6" s="1"/>
  <c r="A57" i="6" s="1"/>
  <c r="A59" i="6" s="1"/>
  <c r="A61" i="6" s="1"/>
  <c r="A63" i="6" s="1"/>
  <c r="A65" i="6" s="1"/>
  <c r="A67" i="6" s="1"/>
  <c r="A32" i="3" l="1"/>
  <c r="A34" i="3" s="1"/>
  <c r="A36" i="3" s="1"/>
  <c r="A38" i="3" s="1"/>
  <c r="A40" i="3" s="1"/>
  <c r="A42" i="3" s="1"/>
  <c r="A44" i="3" s="1"/>
  <c r="A19" i="4"/>
  <c r="A21" i="4" s="1"/>
  <c r="A23" i="4" s="1"/>
  <c r="A25" i="4" s="1"/>
  <c r="A27" i="4" s="1"/>
  <c r="A29" i="4" s="1"/>
  <c r="A31" i="4" s="1"/>
  <c r="A33" i="4" s="1"/>
  <c r="A35" i="4" s="1"/>
  <c r="A37" i="4" s="1"/>
  <c r="A39" i="4" s="1"/>
  <c r="A41" i="4" s="1"/>
  <c r="A43" i="4" s="1"/>
  <c r="A45" i="4" s="1"/>
  <c r="A47" i="4" s="1"/>
  <c r="G17" i="4"/>
  <c r="G19" i="4" s="1"/>
  <c r="G21" i="4" s="1"/>
  <c r="G23" i="4" s="1"/>
  <c r="G25" i="4" s="1"/>
  <c r="G27" i="4" s="1"/>
  <c r="G29" i="4" s="1"/>
  <c r="G31" i="4" s="1"/>
  <c r="G33" i="4" s="1"/>
  <c r="G35" i="4" s="1"/>
  <c r="G37" i="4" s="1"/>
  <c r="J14" i="3"/>
  <c r="J16" i="3" s="1"/>
  <c r="J18" i="3" s="1"/>
  <c r="J20" i="3" s="1"/>
  <c r="J22" i="3" s="1"/>
  <c r="J24" i="3" s="1"/>
  <c r="J26" i="3" s="1"/>
  <c r="J28" i="3" s="1"/>
  <c r="J30" i="3" s="1"/>
  <c r="J32" i="3" s="1"/>
  <c r="J34" i="3" s="1"/>
</calcChain>
</file>

<file path=xl/sharedStrings.xml><?xml version="1.0" encoding="utf-8"?>
<sst xmlns="http://schemas.openxmlformats.org/spreadsheetml/2006/main" count="669" uniqueCount="218">
  <si>
    <t xml:space="preserve">Institucion Bancaria </t>
  </si>
  <si>
    <t xml:space="preserve">Fecha de Contratacion </t>
  </si>
  <si>
    <t>Fecha de Vencimiento</t>
  </si>
  <si>
    <t xml:space="preserve">Banca Comercial </t>
  </si>
  <si>
    <t xml:space="preserve">Banca de Desarrollo </t>
  </si>
  <si>
    <t>Banorte</t>
  </si>
  <si>
    <t>Santander</t>
  </si>
  <si>
    <t xml:space="preserve">Banorte </t>
  </si>
  <si>
    <t xml:space="preserve">Banobras </t>
  </si>
  <si>
    <t>JUN 20-2012</t>
  </si>
  <si>
    <t>JUN 29-2012</t>
  </si>
  <si>
    <t>SEP 23-2013</t>
  </si>
  <si>
    <t xml:space="preserve"> JUL 29-2014</t>
  </si>
  <si>
    <t xml:space="preserve"> DIC 11-2014</t>
  </si>
  <si>
    <t xml:space="preserve"> AGO-2032</t>
  </si>
  <si>
    <t xml:space="preserve"> DIC-2033</t>
  </si>
  <si>
    <t xml:space="preserve"> OCT-2034</t>
  </si>
  <si>
    <t xml:space="preserve">Saldo </t>
  </si>
  <si>
    <t>Saldo</t>
  </si>
  <si>
    <t>Total Banca Comercial</t>
  </si>
  <si>
    <t xml:space="preserve">Total Banca de Desarrollo </t>
  </si>
  <si>
    <t xml:space="preserve">Total Global Saldo de Deuda Pública Directa </t>
  </si>
  <si>
    <t xml:space="preserve">Endeudamiento Neto </t>
  </si>
  <si>
    <t xml:space="preserve">Intereses Pagados </t>
  </si>
  <si>
    <t xml:space="preserve">Total Global de Pago de Intereses </t>
  </si>
  <si>
    <t xml:space="preserve">Importe del Credito </t>
  </si>
  <si>
    <t>Fuente de Financiamiento</t>
  </si>
  <si>
    <t>Importe Pagado</t>
  </si>
  <si>
    <t xml:space="preserve">Pagos de Capital </t>
  </si>
  <si>
    <t xml:space="preserve">Pagos de Intereses </t>
  </si>
  <si>
    <t>Recursos Propios del Gobierno del Estado</t>
  </si>
  <si>
    <t>Total Pagos de Capital con cargo al FAFEF</t>
  </si>
  <si>
    <t>Total Global del Pago del Servicio de la Deuda por Fuente de Financiamiento</t>
  </si>
  <si>
    <r>
      <t>N</t>
    </r>
    <r>
      <rPr>
        <b/>
        <sz val="11"/>
        <color theme="0"/>
        <rFont val="Arial"/>
        <family val="2"/>
      </rPr>
      <t>o</t>
    </r>
    <r>
      <rPr>
        <b/>
        <sz val="12"/>
        <color theme="0"/>
        <rFont val="Arial"/>
        <family val="2"/>
      </rPr>
      <t xml:space="preserve">. de registro </t>
    </r>
  </si>
  <si>
    <t xml:space="preserve">Fecha </t>
  </si>
  <si>
    <t>Reg.SHCP</t>
  </si>
  <si>
    <t xml:space="preserve">Decreto </t>
  </si>
  <si>
    <t>Acreditado</t>
  </si>
  <si>
    <t>Acreditante</t>
  </si>
  <si>
    <t>Fecha Subscripción</t>
  </si>
  <si>
    <t>Monto</t>
  </si>
  <si>
    <t>Plazo</t>
  </si>
  <si>
    <t>Tasa</t>
  </si>
  <si>
    <t xml:space="preserve">Aval </t>
  </si>
  <si>
    <t xml:space="preserve">Destino </t>
  </si>
  <si>
    <t>Aforo</t>
  </si>
  <si>
    <t xml:space="preserve">Garantia Pagos </t>
  </si>
  <si>
    <t xml:space="preserve">Convenios Modificatorios </t>
  </si>
  <si>
    <t>Bancomer</t>
  </si>
  <si>
    <t>DIC 28-2015</t>
  </si>
  <si>
    <t xml:space="preserve"> JUL-2036</t>
  </si>
  <si>
    <t xml:space="preserve">Pagos de Comisiones </t>
  </si>
  <si>
    <t>Comisiones</t>
  </si>
  <si>
    <t>AGO 12-16</t>
  </si>
  <si>
    <t xml:space="preserve"> NOV-2036</t>
  </si>
  <si>
    <t xml:space="preserve">Nota 1: Cifras Preliminares hasta Visto Bueno por el Área contable.  </t>
  </si>
  <si>
    <t xml:space="preserve">Nota 2: Los Bonos Cupón Cero no se suman al saldo Insoluto. </t>
  </si>
  <si>
    <t>Banobras (BCO)</t>
  </si>
  <si>
    <t>Institución Bancaria</t>
  </si>
  <si>
    <t xml:space="preserve">Deudor </t>
  </si>
  <si>
    <t xml:space="preserve">Autlán de Navarro </t>
  </si>
  <si>
    <t>Guadalajara</t>
  </si>
  <si>
    <t xml:space="preserve">Monto del Crédito Contratado  </t>
  </si>
  <si>
    <t>Bansi, S.A Institución de Banca Múltiple</t>
  </si>
  <si>
    <t>HSBC México, S.A. Institución de Banca Múltiple, Grupo Financiero HSBC</t>
  </si>
  <si>
    <t xml:space="preserve"> JUL-2039</t>
  </si>
  <si>
    <t>JUL 26-2019</t>
  </si>
  <si>
    <t xml:space="preserve">Santander </t>
  </si>
  <si>
    <t xml:space="preserve">Bancomer </t>
  </si>
  <si>
    <t>Total Pagos de Intereses</t>
  </si>
  <si>
    <t xml:space="preserve">Nota 1: Datos informativos debido a que los obligados son los municipios </t>
  </si>
  <si>
    <t xml:space="preserve">Banca Afirme, S.A., Institución de Banca Múltiple, Afirme Grupo Financiero. </t>
  </si>
  <si>
    <t xml:space="preserve">Start Banregio, S.A., de C.V., Sociedad Financiera de Objeto Múltiple, E.R., Banregio, Grupo Financiero </t>
  </si>
  <si>
    <t xml:space="preserve">Scotiabank Inverlat, S.A., Institución de Banca Múltiple, Grupo Financiero Scotiabank Inverlat. </t>
  </si>
  <si>
    <t>Financiera Bajío, S.A. de C.V., Sociedad Financiera de Objeto Múltiple, E.R.</t>
  </si>
  <si>
    <t xml:space="preserve">Tlajomulco de Zúñiga </t>
  </si>
  <si>
    <t>Zapopan</t>
  </si>
  <si>
    <t>Citibanamex</t>
  </si>
  <si>
    <t>ENE 24-2020</t>
  </si>
  <si>
    <t>ENE 18-2040</t>
  </si>
  <si>
    <t>Total Pagos de Capital con Recursos Propios</t>
  </si>
  <si>
    <t>JUL 29-2019</t>
  </si>
  <si>
    <t>MAR 18-2016</t>
  </si>
  <si>
    <t xml:space="preserve"> ENE-2035</t>
  </si>
  <si>
    <t xml:space="preserve"> JUN-2036</t>
  </si>
  <si>
    <t>Citibanamex*</t>
  </si>
  <si>
    <t>Bancomer*</t>
  </si>
  <si>
    <t>Amortización durante el 2do Trimestre de 2020</t>
  </si>
  <si>
    <t>011/2016</t>
  </si>
  <si>
    <t>Constancia de Cancelación del Registro Estatal</t>
  </si>
  <si>
    <t>Saldo al 2do Trimestre de 2020</t>
  </si>
  <si>
    <t>Monto Dispuesto Durante el 3er Trimestre de 2020</t>
  </si>
  <si>
    <t>Amortización Durante el 3er Trimestre de 2020</t>
  </si>
  <si>
    <t>BanBajío</t>
  </si>
  <si>
    <t>JUL 22-2020</t>
  </si>
  <si>
    <t>JUN 19-2030</t>
  </si>
  <si>
    <t>JUL 18-2035</t>
  </si>
  <si>
    <t>JUL 16-2040</t>
  </si>
  <si>
    <t>*Financiamientos contratados a Corto Plazo</t>
  </si>
  <si>
    <t>Santander*</t>
  </si>
  <si>
    <t>Banorte*</t>
  </si>
  <si>
    <t>Total Pagos de Intereses con cargo al FAFEF</t>
  </si>
  <si>
    <t>Total Pagos de Intereses con Recursos Propios</t>
  </si>
  <si>
    <t>Total de Pagos de Capital</t>
  </si>
  <si>
    <t>Nota 3: Durante el 3er trimestre de 2020, se dispusó del financiamiento Banorte $2,300 mdp destinado a Inversión Pública Productiva (IPP) la cantidad de $1,154 mdp y del financiamiento Banobras $2,250 mpd con el mismo destino la cantidad de $360 mdp.</t>
  </si>
  <si>
    <t xml:space="preserve">Nota 4: De los Financiamientos Bajío $1,200 mdp, Bajío $300 mdp, Banamex $700 mdp, Banamex $1,000 mdp, Bancomer $1,000 mdp (Sobretasa 0.99%), Bancomer $1,000 mdp (Sobretasa 1.04%) y Bancomer $1,000 mdp (Sobretasa 1.14%) se dispusieron en el mes de septiembre las cantidades de $73 mdp, $160 mdp, $67 mdp, $124 mdp, $262 mdp, $158 mdp y $593 mdp respectivamente, mismos que son sumados al saldo insoluto. </t>
  </si>
  <si>
    <t>Total Saldo al 2do Trimestre 2020</t>
  </si>
  <si>
    <t>Tota Saldo 3er trimestre 2020</t>
  </si>
  <si>
    <t>Saldo del 2do Trimestre de 2020.</t>
  </si>
  <si>
    <t>Bancomer *</t>
  </si>
  <si>
    <t>Banorte *</t>
  </si>
  <si>
    <t>Santander *</t>
  </si>
  <si>
    <t xml:space="preserve">FAFEF (Saneamiento financiero, de conformidad con los articulos 37, 47, fracción II y 50 de la Ley de Coordinación Fiscal). </t>
  </si>
  <si>
    <t>023/2019</t>
  </si>
  <si>
    <t>002/2016</t>
  </si>
  <si>
    <t>022/2019</t>
  </si>
  <si>
    <t>013/2020</t>
  </si>
  <si>
    <t>014/2020</t>
  </si>
  <si>
    <t>015/2020</t>
  </si>
  <si>
    <t>016/2020</t>
  </si>
  <si>
    <t>017/2020</t>
  </si>
  <si>
    <t>018/2020</t>
  </si>
  <si>
    <t>019/2020</t>
  </si>
  <si>
    <t>020/2020</t>
  </si>
  <si>
    <t>021/2020</t>
  </si>
  <si>
    <t>022/2020</t>
  </si>
  <si>
    <t>023/2020</t>
  </si>
  <si>
    <t>024/2020</t>
  </si>
  <si>
    <t xml:space="preserve">Tipo de Obligación Inscrita </t>
  </si>
  <si>
    <t>Carácter asumido por el Ente público</t>
  </si>
  <si>
    <t>Financiamiento de Largo Plazo</t>
  </si>
  <si>
    <t xml:space="preserve">Obligado </t>
  </si>
  <si>
    <t>P14-0819020</t>
  </si>
  <si>
    <t xml:space="preserve">El Decreto número 27248/LXII/2019, del H. Congreso del Estado de Jalisco, publicado en el Periódico Oficial “El Estado de Jalisco” el 14 de marzo de 2019. </t>
  </si>
  <si>
    <t xml:space="preserve">Gobierno del Estado de Jalisco </t>
  </si>
  <si>
    <t xml:space="preserve">Banco Nacional de Obras y Servicios Públicos S.N.C, Institución de Banca de Desarrollo </t>
  </si>
  <si>
    <t>P14-0416021</t>
  </si>
  <si>
    <t>Decreto 25528/LX/15 publicado en el periódico “El Estado de Jalisco” el día 09 de octubre de 2015, reformado por el diverso Decreto número 25801/LXI/16, del propio Congreso, publicado en el mismo medio de difusión el 15 de marzo de 2016.</t>
  </si>
  <si>
    <t>Gobierno del Estado de Jalisco</t>
  </si>
  <si>
    <t>P14-0819018</t>
  </si>
  <si>
    <t>P14-1216084</t>
  </si>
  <si>
    <t xml:space="preserve">El acta número 14/2019 de la Sesión Ordinaria del H. Ayuntamiento del Municipio de Ahualulco de Mercado, Jalisco celebrada el 06 de diciembre de 2019.  </t>
  </si>
  <si>
    <t xml:space="preserve">Ahualulco de Mercado, Jalisco </t>
  </si>
  <si>
    <t>Banco Nacional de Obras y Servicios Públicos, S.NC., Institución de Banca de Desarrollo (Banobras) LCGM</t>
  </si>
  <si>
    <t>Financiamiento de Corto Plazo</t>
  </si>
  <si>
    <t>Q14-0920130</t>
  </si>
  <si>
    <t xml:space="preserve">El acta número D 02/11/2018 de la Sesión Ordinaria del H. Ayuntamiento del Municipio de Guadalajara, Jalisco celebrada el 19 de octubre de 2018.  </t>
  </si>
  <si>
    <t xml:space="preserve">Guadalajara </t>
  </si>
  <si>
    <t>HSBC México, S.A., Institución de Banca Múltiple, Grupo Financiero HSBC</t>
  </si>
  <si>
    <t>P14-0820078</t>
  </si>
  <si>
    <t xml:space="preserve">El Decreto número 27913/LXII/2020, del H. Congreso del Estado de Jalisco, publicado en el Periódico Oficial “El Estado de Jalisco” el 23 de mayo de 2020. </t>
  </si>
  <si>
    <t xml:space="preserve">Banco del Bajío, S.A., Institución de Banca Múltiple </t>
  </si>
  <si>
    <t>P14-0820079</t>
  </si>
  <si>
    <t>P14-0820080</t>
  </si>
  <si>
    <t xml:space="preserve">Banco Nacional de México, S.A., Integrante del Grupo Financiero Banamex  </t>
  </si>
  <si>
    <t>P14-0820081</t>
  </si>
  <si>
    <t>P14-0820082</t>
  </si>
  <si>
    <t xml:space="preserve">BBVA Bancomer, S.A., Institución de Banca Múltiple, Grupo Financiero Bancomer. </t>
  </si>
  <si>
    <t>P14-0820083</t>
  </si>
  <si>
    <t>P14-0820084</t>
  </si>
  <si>
    <t xml:space="preserve">Acta N° 40 de la Sesión Ordinaria del Ayuntamiento de Zapotlanejo, Jalisco celebrada el 04 de marzo de 2020. </t>
  </si>
  <si>
    <t xml:space="preserve">Zapotlanejo, Jalisco </t>
  </si>
  <si>
    <t xml:space="preserve">Banco Santander México, S.A, Institución de Banca Múltiple, Grupo Financiero Santander. </t>
  </si>
  <si>
    <t xml:space="preserve">Sesión Ordinaria del Ayuntamiento Celebrada el 19 de octubre de 2018, mediante el Decreto Municipal D 02/11/18.  </t>
  </si>
  <si>
    <t xml:space="preserve">Banca Afirme, S,.A., Institución de Banca Múltiple, Afirme Grupo Financiero </t>
  </si>
  <si>
    <t xml:space="preserve">Plazo Remanente del Crédito de 6,964 días </t>
  </si>
  <si>
    <t>TIIE+0.45%</t>
  </si>
  <si>
    <t xml:space="preserve">Plazo Remanente del Crédito de 5,758 días </t>
  </si>
  <si>
    <t>Disposición 1) TIIE+ 0.17%
Disposición 2) TIIE+ 0.53%</t>
  </si>
  <si>
    <t>TIIE+0.40%</t>
  </si>
  <si>
    <t xml:space="preserve">Plazo Remanente del Crédito de 6,020 días </t>
  </si>
  <si>
    <t>TIIE+1.05%</t>
  </si>
  <si>
    <t>360 días</t>
  </si>
  <si>
    <t>TASA BASE +4.50%</t>
  </si>
  <si>
    <t xml:space="preserve">3,620 días </t>
  </si>
  <si>
    <t>TIIE + 1.00</t>
  </si>
  <si>
    <t>5,475 días</t>
  </si>
  <si>
    <t>TIIE + 1.05</t>
  </si>
  <si>
    <t>TIIE + 1.20</t>
  </si>
  <si>
    <t>7,300 días</t>
  </si>
  <si>
    <t>TIIE + 0.99%</t>
  </si>
  <si>
    <t>TIIE + 1.04</t>
  </si>
  <si>
    <t>TIIE + 1.14</t>
  </si>
  <si>
    <t>365 días</t>
  </si>
  <si>
    <t>TIIE + 3.5</t>
  </si>
  <si>
    <t xml:space="preserve">359 días </t>
  </si>
  <si>
    <t xml:space="preserve">315 días </t>
  </si>
  <si>
    <t>TASA BASE +2.75%</t>
  </si>
  <si>
    <t xml:space="preserve">314 días </t>
  </si>
  <si>
    <t>320 días</t>
  </si>
  <si>
    <t>TASA BASE +3.25%</t>
  </si>
  <si>
    <t>Primer Convenio Modificatorio. Las Partes celebran el presente Convenio con el objeto de instrumentar la Adhesión del Estado al Programa de Apoyo Financiero, con la finalidad de otorgar al Acreditado mejoras contractuales al Contrato de Crédito,  en términos del párrafo segundo del artículo 23 de la Ley de Disciplina Financiera y 14 de la Ley de Deuda Pública y Disciplina Financiera del Estado de Jalisco y sus Municipios. Se modifica la Cláusula Once denominada Intereses del Crédito, del Contrato de Crédito.</t>
  </si>
  <si>
    <t>Segundo Convenio Modificatorio. Las Partes celebran el presente Convenio con el objeto de instrumentar la Adhesión del Estado al Programa de Apoyo Financiero, con la finalidad de otorgar al Acreditado mejoras contractuales al Contrato de Crédito,  en términos del párrafo segundo del artículo 23 de la Ley de Disciplina Financiera y 14 de la Ley de Deuda Pública y Disciplina Financiera del Estado de Jalisco y sus Municipios. Se modifica la Cláusula Once denominada Intereses del Crédito, del Contrato de Crédito.</t>
  </si>
  <si>
    <t>Por apertura: 0.71%, por prepago: 1.777% decreciente.</t>
  </si>
  <si>
    <t>Segundo Convenio Modificatorio, de Reconocimiento de Adeudo y de Reestructura al Contrato de Apertura de Crédito Simple y Constitución de Garantía celebrado el 09 de diciembre de 2016. 
Las PARTES celebran el PRIMER CONVENIO con objeto de: (i) Modificar el porcentaje de recursos que servirán como fuente de pago del Crédito, previsto en la definición de Participaciones Municipales Fideicomitidas o Porcentaje asignado señalada en la cláusula Primera del CONTRATO DE CRÉDITO (ii) Modificar la cláusula sexta denominada intereses, para modificar los valores insertos en la tabla que se incluye en dicha cláusula. y (iii) Modificar la cláusula Octava denominada Fuente de Pago del CONTRATO DE CRÉDITO, a fin de disminuir el Porcentaje de los recursos que constituyen la fuente de pago del CRÉDITO.</t>
  </si>
  <si>
    <t>Cubrir necesidades de corto plazo, entendiendo dichas necesidades como Insuficiencias de Liquidez de Carácter Temporal, en términos del artículo 31 de la Ley de Disciplina Financiera de las Entidades Federativas y los Municipios.</t>
  </si>
  <si>
    <t xml:space="preserve">El Acreditado se obliga a destinar los recursos del Crédito, conforme a lo dispuesto en la Autorización del Congreso a la Inversiones Públicas Productivas, correspondientes al Plan de Inversión Pública Productiva Integral para la Reactivación Económica del Estado. </t>
  </si>
  <si>
    <t>Primer Convenio Modificatorio al Contrato de Apertura de Crédito Simple de fecha 22 de julio de 2020.
Las “Partes” celebran el Convenio con el objeto de modificar el numeral IX de los Antecedentes, la Cláusula Uno. Definiciones y Reglas de Interpretación, 1.1 Definiciones en la definición de “Fondo de Reserva” y la Cláusula 3.1 Destino del importe del Crédito de El Contrato Original.</t>
  </si>
  <si>
    <t>Primer Convenio Modificatorio al Contrato de Apertura de Crédito Simple de fecha 22 de julio de 2020.
Las Partes celebran el presente Convenio con el objeto de modificar el numeral IX de los Antecedentes, la Cláusula Uno. Definiciones y Reglas de Interpretación, 1.1 Definiciones en la definición de “Fondo de Reserva” y la Cláusula 3.1 Destino del importe del Crédito de El Contrato Original.</t>
  </si>
  <si>
    <t>Primer Convenio Modificatorio al Contrato de Apertura de Crédito Simple de fecha 22 de julio de 2020.
Las Partes celebran el Convenio con el objeto de modificar el numeral XII de los Antecedentes, la Cláusula Uno. Definiciones y Reglas de Interpretación, 1.1 Definiciones en la definición de “Fondo de Reserva” y al numeral 3.1 Destino del importe del Crédito de la Cláusula Tres. Destino del Importe del Crédito; Afectación de Recursos Asignados de El Contrato Original.</t>
  </si>
  <si>
    <t xml:space="preserve">Primer Convenio Modificatorio al Contrato de Apertura de Crédito Simple de fecha 22 de julio de 2020.
Las Partes celebran el Convenio con el objeto de modificar el numeral IX de los Antecedentes y el numeral 3.1 Destino del importe del Crédito, de la Cláusula Tres “Destino del Importe del Crédito; Afectación de Recursos Asignados” de El Contrato Original. </t>
  </si>
  <si>
    <t xml:space="preserve">Primer Convenio Modificatorio al Contrato de Apertura de Crédito Simple de fecha 22 de julio de 2020.
Las Partes celebran el Convenio con el objeto de modificar el numeral IX de los Antecedentes, la definición de “Autorización del Congreso” o “Decreto de Autorización” contenida en el numeral 1.1. Definiciones de la Cláusula Uno. “Definiciones y Reglas de Interpretación” y el numeral 3.1 Destino del importe del Crédito de la Cláusula Tres. “Destino del Importe del Crédito; Afectación de Recursos Asignados” de El Contrato Original. </t>
  </si>
  <si>
    <t xml:space="preserve">Primer Convenio Modificatorio al Contrato de Apertura de Crédito Simple de fecha 22 de julio de 2020.
Las Partes celebran el Convenio con el objeto de modificar el numeral IX de los Antecedentes y el numeral 3.1 Destino del importe del Crédito de la Cláusula Tres “Destino del Importe del Crédito; Afectación de Recursos Asignados” de El Contrato Original. </t>
  </si>
  <si>
    <t>Convenio Modificatorio al Convenio que contiene los Términos y Condiciones para Regular la Celebración de Factoraje Financiero sin Recurso por Medio del Sistema de Cadenas Productivas de Nacional Financiera, S.N.C. (NAFIN) suscrito el 06 de julio de 2020. 
Cubrir necesidades de corto plazo, entendiendo dichas necesidades como Insuficiencias de Liquidez de Carácter Temporal, en términos del artículo 31 de la Ley de Disciplina Financiera de las Entidades Federativas y los Municipios.</t>
  </si>
  <si>
    <t>El 0.82% (cero punto ochenta y dos por ciento) de las participaciones que en ingresos federales le corresponden al Gobierno del Estado de Jalisco del Fondo General de Participaciones (Ramo 28), equivalente al 0.64% (cero punto sesenta y cuatro por ciento) incluyendo las participaciones que de dicho fondo corresponden a los Municipios, a través del Fideicomiso Irrevocable de Administración y Fuente de Pago, sin Estructura FID.751607, celebrado el 26 de julio de 2019 entre el Gobierno del Estado de Jalisco como Fideicomitente y Fideicomisario en Tercer Lugar y Banco Mercantil del Norte, S.A, Institución de Banca Múltiple, Grupo Financiero Banorte división Fiduciaria, en su calidad de Fiduciario</t>
  </si>
  <si>
    <t xml:space="preserve">El 1.70% (uno punto setenta por ciento) de las participaciones que en ingresos federales del Fondo General de Participaciones del Ramo 28, le corresponden  al Gobierno del Estado de Jalisco, a través del Fideicomiso Irrevocable de Administración y Fuente de Pago N° 106648-8, Constituido con el Banco Nacional de México, S.A. </t>
  </si>
  <si>
    <t xml:space="preserve">El 3.58% (tres punto cincuenta y ocho por ciento) de las participaciones que en ingresos federales le corresponden al Gobierno del Estado de Jalisco del Fondo General de Participaciones (Ramo 28), equivalente al 2.79% (dos punto setenta y nueve por ciento) incluyendo las participaciones que de dicho fondo corresponden a los Municipios, a través del Fideicomiso Irrevocable de Administración y Fuente de Pago, sin Estructura FID.751607, celebrado el 26 de julio de 2019 entre el Gobierno del Estado de Jalisco como Fideicomitente y Fideicomisario en Tercer Lugar y Banco Mercantil del Norte, S.A, Institución de Banca Múltiple, Grupo Financiero Banorte división Fiduciaria, en su calidad de Fiduciario.   </t>
  </si>
  <si>
    <t>El 14.62% mensual de las Participaciones que en ingresos federales del Fondo General de Participaciones y del Fondo de Fomento Municipal, le corresponden al Municipio a traves del Fideicomiso de Administración y Fuente de Pago No. F/3087, constituido con Banco Monex,S.A.</t>
  </si>
  <si>
    <t xml:space="preserve">Ingresos propios del Municipio de Guadalajara, Jalisco. </t>
  </si>
  <si>
    <t>El 2.06% (dos punto cero seis por ciento) de las Participaciones que el Estado deberá destinar como fuente de pago de las cantidades pagaderas en términos del presente Contrato, a través del Fideicomiso, las cuales equivalen a 1.61% (uno punto sesenta y uno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</si>
  <si>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El 0.44% (cero punto cuarenta y cuatro por ciento) de las Participaciones que el Estado deberá destinar como fuente de pago de las cantidades pagaderas en términos del presente Contrato, a través del Fideicomiso, las cuales equivalen a 0.34% (cero punto treinta y cuatro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</si>
  <si>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El 1.04% (uno punto cero cuatro por ciento) de las Participaciones que el Estado deberá destinar como fuente de pago de las cantidades pagaderas en términos del presente Contrato, a través del Fideicomiso, las cuales equivalen a 0.81% (cero punto ochenta y uno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</si>
  <si>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El 1.23% (uno punto veintidós por ciento) de las Participaciones que el Estado deberá destinar como fuente de pago de las cantidades pagaderas en términos del presente Contrato, a través del Fideicomiso, las cuales equivalen a 0.96% (cero punto noventa y cinco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</si>
  <si>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El 1.47% (uno punto cuarenta y siete por ciento) de las Participaciones que el Estado deberá destinar como fuente de pago de las cantidades pagaderas en términos del presente Contrato, a través del Fideicomiso, las cuales equivalen a 1.15% (uno punto quince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</si>
  <si>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El 1.22% (uno punto veintidós por ciento) de las Participaciones que el Estado deberá destinar como fuente de pago de las cantidades pagaderas en términos del presente Contrato, a través del Fideicomiso, las cuales equivalen a 0.95% (cero punto noventa y cinco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</si>
  <si>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 xml:space="preserve">Ingresos propios del Municipio de Zapotlanejo, Jalisco. </t>
  </si>
  <si>
    <t>Primer Convenio Modificatorio.</t>
  </si>
  <si>
    <t>Segundo Convenio Modificatorio.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</si>
</sst>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0.000%"/>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2"/>
      <color theme="0"/>
      <name val="Arial"/>
      <family val="2"/>
    </font>
    <font>
      <b/>
      <sz val="12"/>
      <color theme="0"/>
      <name val="Arial"/>
      <family val="2"/>
    </font>
    <font>
      <b/>
      <sz val="14"/>
      <color theme="0"/>
      <name val="Arial"/>
      <family val="2"/>
    </font>
    <font>
      <b/>
      <sz val="12"/>
      <color theme="0"/>
      <name val="Calibri"/>
      <family val="2"/>
      <scheme val="minor"/>
    </font>
    <font>
      <sz val="11"/>
      <color theme="1"/>
      <name val="Arial"/>
      <family val="2"/>
    </font>
    <font>
      <sz val="18"/>
      <color theme="1"/>
      <name val="Arial"/>
      <family val="2"/>
    </font>
    <font>
      <b/>
      <sz val="11"/>
      <color theme="0"/>
      <name val="Arial"/>
      <family val="2"/>
    </font>
    <font>
      <sz val="10"/>
      <color theme="1"/>
      <name val="Calibri"/>
      <family val="2"/>
      <scheme val="minor"/>
    </font>
    <font>
      <sz val="8"/>
      <name val="Calibri"/>
      <family val="2"/>
      <scheme val="minor"/>
    </font>
    <font>
      <sz val="10"/>
      <name val="Helv"/>
    </font>
    <font>
      <sz val="10"/>
      <name val="Arial"/>
      <family val="2"/>
    </font>
    <font>
      <sz val="11"/>
      <name val="Calibri"/>
      <family val="2"/>
      <scheme val="minor"/>
    </font>
    <font>
      <b/>
      <sz val="10"/>
      <color theme="1"/>
      <name val="Calibri"/>
      <family val="2"/>
      <scheme val="minor"/>
    </font>
    <font>
      <b/>
      <sz val="9"/>
      <color theme="1"/>
      <name val="Calibri"/>
      <family val="2"/>
      <scheme val="minor"/>
    </font>
    <font>
      <sz val="11"/>
      <color theme="0"/>
      <name val="Arial"/>
      <family val="2"/>
    </font>
    <font>
      <b/>
      <sz val="11"/>
      <color theme="0"/>
      <name val="Calibri"/>
      <family val="2"/>
      <scheme val="minor"/>
    </font>
    <font>
      <b/>
      <sz val="11"/>
      <color theme="1"/>
      <name val="Calibri"/>
      <family val="2"/>
      <scheme val="minor"/>
    </font>
    <font>
      <sz val="9"/>
      <color theme="1"/>
      <name val="Calibri"/>
      <family val="2"/>
      <scheme val="minor"/>
    </font>
    <font>
      <sz val="12"/>
      <color theme="0"/>
      <name val="Calibri"/>
      <family val="2"/>
      <scheme val="minor"/>
    </font>
    <font>
      <b/>
      <sz val="8"/>
      <color theme="1"/>
      <name val="Calibri"/>
      <family val="2"/>
      <scheme val="minor"/>
    </font>
    <font>
      <sz val="8"/>
      <color theme="1"/>
      <name val="Calibri"/>
      <family val="2"/>
      <scheme val="minor"/>
    </font>
    <font>
      <sz val="9"/>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 fontId="12" fillId="0" borderId="0" applyFont="0" applyFill="0" applyBorder="0" applyAlignment="0" applyProtection="0"/>
    <xf numFmtId="0" fontId="13" fillId="0" borderId="0"/>
    <xf numFmtId="44" fontId="1" fillId="0" borderId="0" applyFont="0" applyFill="0" applyBorder="0" applyAlignment="0" applyProtection="0"/>
  </cellStyleXfs>
  <cellXfs count="170">
    <xf numFmtId="0" fontId="0" fillId="0" borderId="0" xfId="0"/>
    <xf numFmtId="0" fontId="0" fillId="3" borderId="0" xfId="0" applyFill="1"/>
    <xf numFmtId="0" fontId="3" fillId="3" borderId="0" xfId="0" applyFont="1" applyFill="1" applyAlignment="1">
      <alignment horizontal="center" vertical="center" wrapText="1"/>
    </xf>
    <xf numFmtId="0" fontId="0" fillId="3"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wrapText="1"/>
    </xf>
    <xf numFmtId="0" fontId="0" fillId="4" borderId="0" xfId="0" applyFill="1"/>
    <xf numFmtId="0" fontId="0" fillId="0" borderId="0" xfId="0" applyFill="1"/>
    <xf numFmtId="0" fontId="0" fillId="4" borderId="1" xfId="0" applyFill="1" applyBorder="1"/>
    <xf numFmtId="0" fontId="2" fillId="0" borderId="0" xfId="0" applyFont="1" applyFill="1" applyAlignment="1"/>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left"/>
    </xf>
    <xf numFmtId="0" fontId="8" fillId="0" borderId="0" xfId="0" applyFont="1"/>
    <xf numFmtId="0" fontId="0" fillId="0" borderId="0" xfId="0" applyAlignment="1"/>
    <xf numFmtId="0" fontId="4" fillId="3" borderId="0" xfId="0" applyFont="1" applyFill="1" applyAlignment="1">
      <alignment wrapText="1"/>
    </xf>
    <xf numFmtId="0" fontId="4" fillId="3" borderId="0" xfId="0" applyFont="1" applyFill="1" applyAlignment="1">
      <alignment horizontal="center" vertical="center" wrapText="1"/>
    </xf>
    <xf numFmtId="0" fontId="0" fillId="4" borderId="0" xfId="0" applyFill="1" applyBorder="1"/>
    <xf numFmtId="43" fontId="0" fillId="0" borderId="0" xfId="1" applyFont="1"/>
    <xf numFmtId="43" fontId="0" fillId="0" borderId="0" xfId="0" applyNumberFormat="1"/>
    <xf numFmtId="164" fontId="0" fillId="0" borderId="0" xfId="0" applyNumberFormat="1"/>
    <xf numFmtId="0" fontId="13" fillId="7" borderId="0" xfId="0" applyFont="1" applyFill="1" applyBorder="1" applyAlignment="1">
      <alignment horizontal="center" vertical="center"/>
    </xf>
    <xf numFmtId="0" fontId="0" fillId="7" borderId="0" xfId="0" applyFill="1" applyBorder="1" applyAlignment="1">
      <alignment horizontal="center" vertical="center"/>
    </xf>
    <xf numFmtId="15" fontId="0" fillId="7" borderId="0" xfId="0" applyNumberFormat="1" applyFill="1" applyBorder="1" applyAlignment="1">
      <alignment horizontal="center" vertical="center"/>
    </xf>
    <xf numFmtId="0" fontId="0" fillId="7" borderId="0" xfId="0" applyFont="1" applyFill="1" applyBorder="1" applyAlignment="1">
      <alignment horizontal="center" vertical="center" wrapText="1"/>
    </xf>
    <xf numFmtId="0" fontId="0" fillId="7" borderId="0" xfId="0" applyFill="1" applyBorder="1" applyAlignment="1">
      <alignment vertical="center" wrapText="1"/>
    </xf>
    <xf numFmtId="0" fontId="0" fillId="7" borderId="0" xfId="0" applyFill="1" applyBorder="1" applyAlignment="1">
      <alignment horizontal="left" vertical="center" wrapText="1"/>
    </xf>
    <xf numFmtId="0" fontId="0" fillId="7" borderId="0" xfId="0" applyFill="1" applyBorder="1" applyAlignment="1">
      <alignment horizontal="center" vertical="center" wrapText="1"/>
    </xf>
    <xf numFmtId="9" fontId="0" fillId="7" borderId="0" xfId="2" applyFont="1" applyFill="1" applyBorder="1" applyAlignment="1">
      <alignment horizontal="center" vertical="center" wrapText="1"/>
    </xf>
    <xf numFmtId="0" fontId="16" fillId="0" borderId="0" xfId="0" applyFont="1" applyFill="1" applyBorder="1"/>
    <xf numFmtId="0" fontId="15" fillId="0" borderId="0" xfId="0" applyFont="1" applyFill="1" applyBorder="1"/>
    <xf numFmtId="0" fontId="15" fillId="0" borderId="0" xfId="0" applyFont="1" applyBorder="1"/>
    <xf numFmtId="0" fontId="4" fillId="2" borderId="0" xfId="0" applyFont="1" applyFill="1" applyAlignment="1">
      <alignment horizontal="left" vertical="center"/>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14" fontId="0" fillId="7" borderId="0" xfId="0" applyNumberFormat="1" applyFill="1" applyBorder="1" applyAlignment="1">
      <alignment horizontal="center" vertical="center"/>
    </xf>
    <xf numFmtId="0" fontId="0" fillId="0" borderId="0" xfId="0" applyAlignment="1">
      <alignment horizontal="center"/>
    </xf>
    <xf numFmtId="43" fontId="0" fillId="0" borderId="0" xfId="1" applyFont="1" applyBorder="1" applyAlignment="1">
      <alignment horizontal="center" vertical="center" wrapText="1"/>
    </xf>
    <xf numFmtId="0" fontId="0" fillId="0" borderId="0" xfId="0" applyAlignment="1">
      <alignment horizontal="center"/>
    </xf>
    <xf numFmtId="43" fontId="0" fillId="0" borderId="0" xfId="1" applyFont="1" applyAlignment="1">
      <alignment vertical="center" wrapText="1"/>
    </xf>
    <xf numFmtId="0" fontId="4" fillId="2" borderId="0" xfId="0" applyFont="1" applyFill="1" applyAlignment="1">
      <alignment horizontal="center" vertical="center"/>
    </xf>
    <xf numFmtId="0" fontId="9" fillId="8" borderId="0" xfId="0" applyFont="1" applyFill="1" applyAlignment="1">
      <alignment horizontal="center" vertical="center" wrapText="1"/>
    </xf>
    <xf numFmtId="44" fontId="0" fillId="0" borderId="0" xfId="5" applyFont="1"/>
    <xf numFmtId="0" fontId="0" fillId="0" borderId="0" xfId="0"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xf>
    <xf numFmtId="0" fontId="6" fillId="2" borderId="0" xfId="0" applyFont="1" applyFill="1" applyAlignment="1">
      <alignment vertical="center"/>
    </xf>
    <xf numFmtId="43" fontId="0" fillId="0" borderId="0" xfId="1" applyFont="1" applyBorder="1" applyAlignment="1">
      <alignment vertical="center" wrapText="1"/>
    </xf>
    <xf numFmtId="0" fontId="0" fillId="0" borderId="0" xfId="0" applyAlignment="1">
      <alignment horizontal="center"/>
    </xf>
    <xf numFmtId="0" fontId="6" fillId="2"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43" fontId="0" fillId="0" borderId="0" xfId="1" applyFont="1" applyAlignment="1">
      <alignment horizontal="center" vertical="center" wrapText="1"/>
    </xf>
    <xf numFmtId="0" fontId="0" fillId="0" borderId="0" xfId="0" applyFont="1" applyAlignment="1">
      <alignment horizontal="center" vertical="center" wrapText="1"/>
    </xf>
    <xf numFmtId="10" fontId="0" fillId="0" borderId="0" xfId="2" applyNumberFormat="1" applyFont="1" applyAlignment="1">
      <alignment horizontal="center" vertical="center" wrapText="1"/>
    </xf>
    <xf numFmtId="0" fontId="0" fillId="0" borderId="0" xfId="0"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0" xfId="0" applyFont="1" applyAlignment="1">
      <alignment horizontal="center"/>
    </xf>
    <xf numFmtId="0" fontId="19" fillId="0" borderId="0" xfId="0" applyFont="1" applyFill="1" applyBorder="1"/>
    <xf numFmtId="0" fontId="0" fillId="0" borderId="0" xfId="0" applyFont="1"/>
    <xf numFmtId="0" fontId="18" fillId="2" borderId="0" xfId="0" applyFont="1" applyFill="1" applyAlignment="1">
      <alignment vertical="center"/>
    </xf>
    <xf numFmtId="0" fontId="9" fillId="2" borderId="0" xfId="0" applyFont="1" applyFill="1" applyAlignment="1">
      <alignment horizontal="left" vertical="center"/>
    </xf>
    <xf numFmtId="0" fontId="18" fillId="2" borderId="0" xfId="0" applyFont="1" applyFill="1" applyAlignment="1">
      <alignment horizontal="center" vertical="center"/>
    </xf>
    <xf numFmtId="0" fontId="9" fillId="5" borderId="0" xfId="0" applyFont="1" applyFill="1" applyAlignment="1">
      <alignment horizontal="left" vertical="center"/>
    </xf>
    <xf numFmtId="0" fontId="3" fillId="2" borderId="0" xfId="0" applyFont="1" applyFill="1" applyBorder="1" applyAlignment="1">
      <alignment horizontal="center" vertical="center" wrapText="1"/>
    </xf>
    <xf numFmtId="14" fontId="0" fillId="7" borderId="0" xfId="0" applyNumberFormat="1" applyFill="1" applyBorder="1" applyAlignment="1">
      <alignment horizontal="center"/>
    </xf>
    <xf numFmtId="10" fontId="0" fillId="7" borderId="0" xfId="2"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164" fontId="0" fillId="0" borderId="0" xfId="0" applyNumberFormat="1" applyFont="1" applyAlignment="1">
      <alignment horizontal="center"/>
    </xf>
    <xf numFmtId="0" fontId="0" fillId="0" borderId="0" xfId="0" applyFont="1" applyBorder="1" applyAlignment="1"/>
    <xf numFmtId="164" fontId="4" fillId="5" borderId="0" xfId="0" applyNumberFormat="1" applyFont="1" applyFill="1" applyAlignment="1">
      <alignment horizontal="left" vertical="center"/>
    </xf>
    <xf numFmtId="164" fontId="9" fillId="2" borderId="0" xfId="0" applyNumberFormat="1" applyFont="1" applyFill="1" applyAlignment="1">
      <alignment horizontal="center" vertical="center"/>
    </xf>
    <xf numFmtId="0" fontId="0" fillId="0" borderId="0" xfId="0" applyFont="1" applyAlignment="1">
      <alignment horizontal="center"/>
    </xf>
    <xf numFmtId="0" fontId="18" fillId="2" borderId="0" xfId="0" applyFont="1" applyFill="1" applyAlignment="1">
      <alignment horizontal="center" vertical="center"/>
    </xf>
    <xf numFmtId="0" fontId="6" fillId="2" borderId="0" xfId="0" applyFont="1" applyFill="1" applyAlignment="1">
      <alignment horizontal="center" vertical="center"/>
    </xf>
    <xf numFmtId="0" fontId="0" fillId="0" borderId="0" xfId="0" applyAlignment="1">
      <alignment horizontal="center"/>
    </xf>
    <xf numFmtId="0" fontId="18" fillId="2" borderId="0" xfId="0" applyFont="1" applyFill="1" applyAlignment="1">
      <alignment horizontal="center" vertical="center"/>
    </xf>
    <xf numFmtId="164" fontId="0" fillId="0" borderId="0" xfId="1" applyNumberFormat="1" applyFont="1" applyAlignment="1">
      <alignment horizontal="center" vertical="center" wrapText="1"/>
    </xf>
    <xf numFmtId="43" fontId="0" fillId="0" borderId="0" xfId="1" applyNumberFormat="1" applyFont="1" applyAlignment="1">
      <alignment horizontal="center" vertical="center" wrapText="1"/>
    </xf>
    <xf numFmtId="0" fontId="16" fillId="0" borderId="0" xfId="0" applyFont="1" applyBorder="1"/>
    <xf numFmtId="2" fontId="20" fillId="6" borderId="0" xfId="5" applyNumberFormat="1" applyFont="1" applyFill="1" applyAlignment="1"/>
    <xf numFmtId="2" fontId="20" fillId="6" borderId="0" xfId="5" applyNumberFormat="1" applyFont="1" applyFill="1" applyAlignment="1">
      <alignment horizontal="center"/>
    </xf>
    <xf numFmtId="0" fontId="14" fillId="7" borderId="0" xfId="0" applyFont="1" applyFill="1" applyBorder="1" applyAlignment="1">
      <alignment horizontal="center" vertical="center" wrapText="1"/>
    </xf>
    <xf numFmtId="0" fontId="0" fillId="0" borderId="0" xfId="0" applyFont="1" applyAlignment="1">
      <alignment horizontal="center" vertical="center" wrapText="1"/>
    </xf>
    <xf numFmtId="43" fontId="0" fillId="0" borderId="0" xfId="1" applyFont="1" applyAlignment="1">
      <alignment horizontal="center" vertical="center" wrapText="1"/>
    </xf>
    <xf numFmtId="0" fontId="0" fillId="0" borderId="0" xfId="0" applyFont="1" applyAlignment="1">
      <alignment horizontal="center"/>
    </xf>
    <xf numFmtId="0" fontId="0" fillId="0" borderId="0" xfId="0" applyFont="1" applyBorder="1" applyAlignment="1">
      <alignment horizontal="center"/>
    </xf>
    <xf numFmtId="43" fontId="0" fillId="0" borderId="0" xfId="1" applyFont="1" applyBorder="1" applyAlignment="1">
      <alignment horizontal="center" vertical="center" wrapText="1"/>
    </xf>
    <xf numFmtId="0" fontId="6" fillId="2" borderId="0" xfId="0" applyFont="1" applyFill="1" applyAlignment="1">
      <alignment horizontal="center" vertical="center"/>
    </xf>
    <xf numFmtId="43" fontId="0" fillId="0" borderId="0" xfId="1" applyNumberFormat="1" applyFont="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xf>
    <xf numFmtId="0" fontId="0" fillId="0" borderId="0" xfId="0" applyFont="1" applyBorder="1" applyAlignment="1">
      <alignment horizontal="center" vertical="center" wrapText="1"/>
    </xf>
    <xf numFmtId="164" fontId="0" fillId="0" borderId="0" xfId="0" applyNumberFormat="1" applyFont="1"/>
    <xf numFmtId="0" fontId="22" fillId="0" borderId="0" xfId="0" applyFont="1" applyBorder="1"/>
    <xf numFmtId="0" fontId="23" fillId="0" borderId="0" xfId="0" applyFont="1"/>
    <xf numFmtId="0" fontId="0" fillId="0" borderId="0" xfId="0" applyBorder="1"/>
    <xf numFmtId="0" fontId="0" fillId="0" borderId="0" xfId="0" applyFont="1" applyBorder="1"/>
    <xf numFmtId="0" fontId="0" fillId="6" borderId="0" xfId="0" applyFont="1" applyFill="1" applyAlignment="1"/>
    <xf numFmtId="0" fontId="0" fillId="6" borderId="0" xfId="0" applyFont="1" applyFill="1" applyAlignment="1">
      <alignment horizontal="center"/>
    </xf>
    <xf numFmtId="0" fontId="20" fillId="6" borderId="0" xfId="0" applyFont="1" applyFill="1" applyAlignment="1">
      <alignment vertical="center" wrapText="1"/>
    </xf>
    <xf numFmtId="44" fontId="20" fillId="6" borderId="0" xfId="5" applyFont="1" applyFill="1" applyAlignment="1">
      <alignment vertical="center"/>
    </xf>
    <xf numFmtId="44" fontId="20" fillId="6" borderId="0" xfId="5" applyFont="1" applyFill="1" applyAlignment="1">
      <alignment horizontal="center" vertical="center"/>
    </xf>
    <xf numFmtId="0" fontId="24" fillId="6" borderId="0" xfId="0" applyFont="1" applyFill="1" applyAlignment="1">
      <alignment vertical="center" wrapText="1"/>
    </xf>
    <xf numFmtId="44" fontId="24" fillId="6" borderId="0" xfId="5" applyFont="1" applyFill="1" applyAlignment="1">
      <alignment horizontal="center" vertical="center"/>
    </xf>
    <xf numFmtId="0" fontId="20" fillId="6" borderId="0" xfId="0" applyFont="1" applyFill="1" applyAlignment="1">
      <alignment horizontal="left" vertical="center" wrapText="1"/>
    </xf>
    <xf numFmtId="43" fontId="0" fillId="7" borderId="0" xfId="1" applyFont="1" applyFill="1" applyBorder="1" applyAlignment="1">
      <alignment horizontal="center" vertical="center" wrapText="1"/>
    </xf>
    <xf numFmtId="165" fontId="0" fillId="7" borderId="0" xfId="2" applyNumberFormat="1" applyFont="1" applyFill="1" applyBorder="1" applyAlignment="1">
      <alignment horizontal="center" vertical="center" wrapText="1"/>
    </xf>
    <xf numFmtId="0" fontId="5" fillId="4" borderId="0" xfId="0" applyFont="1" applyFill="1" applyAlignment="1">
      <alignment horizontal="center" vertical="center"/>
    </xf>
    <xf numFmtId="0" fontId="0" fillId="0" borderId="0" xfId="0" applyFont="1" applyAlignment="1">
      <alignment horizontal="center" vertical="center" wrapText="1"/>
    </xf>
    <xf numFmtId="43" fontId="0" fillId="0" borderId="0" xfId="1" applyFont="1" applyAlignment="1">
      <alignment horizontal="center" vertical="center" wrapText="1"/>
    </xf>
    <xf numFmtId="0" fontId="18" fillId="2"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Alignment="1">
      <alignment horizontal="center" vertical="center"/>
    </xf>
    <xf numFmtId="0" fontId="0" fillId="0" borderId="0" xfId="0" applyFill="1" applyAlignment="1">
      <alignment horizontal="center"/>
    </xf>
    <xf numFmtId="0" fontId="0" fillId="0" borderId="0" xfId="0" applyFont="1" applyAlignment="1">
      <alignment horizontal="center"/>
    </xf>
    <xf numFmtId="0" fontId="7" fillId="0" borderId="0" xfId="0" applyFont="1" applyAlignment="1">
      <alignment horizontal="center" vertical="center" wrapText="1"/>
    </xf>
    <xf numFmtId="0" fontId="0" fillId="0" borderId="0" xfId="0" applyFont="1" applyBorder="1" applyAlignment="1">
      <alignment horizontal="center"/>
    </xf>
    <xf numFmtId="0" fontId="0" fillId="0" borderId="2" xfId="0" applyFont="1" applyBorder="1" applyAlignment="1">
      <alignment horizontal="center"/>
    </xf>
    <xf numFmtId="43" fontId="0" fillId="0" borderId="0" xfId="1" applyFont="1" applyAlignment="1">
      <alignment vertical="center"/>
    </xf>
    <xf numFmtId="0" fontId="0" fillId="0" borderId="2" xfId="0" applyFont="1" applyBorder="1" applyAlignment="1">
      <alignment horizontal="center" vertical="center" wrapText="1"/>
    </xf>
    <xf numFmtId="43" fontId="0" fillId="0" borderId="0" xfId="1" applyFont="1" applyAlignment="1">
      <alignment vertical="center" wrapText="1"/>
    </xf>
    <xf numFmtId="43" fontId="0" fillId="0" borderId="2" xfId="1" applyFont="1" applyBorder="1" applyAlignment="1">
      <alignment horizontal="center" vertical="center" wrapText="1"/>
    </xf>
    <xf numFmtId="43" fontId="0" fillId="0" borderId="0" xfId="1" applyFont="1" applyBorder="1" applyAlignment="1">
      <alignment horizontal="center" vertical="center" wrapText="1"/>
    </xf>
    <xf numFmtId="0" fontId="7" fillId="0" borderId="2" xfId="0" applyFont="1" applyBorder="1" applyAlignment="1">
      <alignment horizontal="center" vertical="center" wrapText="1"/>
    </xf>
    <xf numFmtId="0" fontId="0" fillId="0" borderId="1" xfId="0" applyFill="1" applyBorder="1" applyAlignment="1">
      <alignment horizontal="center"/>
    </xf>
    <xf numFmtId="0" fontId="16" fillId="0" borderId="0" xfId="0" applyFont="1" applyBorder="1" applyAlignment="1">
      <alignment horizontal="left" vertical="center" wrapText="1"/>
    </xf>
    <xf numFmtId="43" fontId="0" fillId="0" borderId="0" xfId="1" applyFont="1" applyFill="1" applyAlignment="1">
      <alignment horizontal="center" vertical="center" wrapText="1"/>
    </xf>
    <xf numFmtId="0" fontId="9" fillId="2" borderId="0" xfId="0" applyFont="1" applyFill="1" applyAlignment="1">
      <alignment horizontal="left" vertical="center"/>
    </xf>
    <xf numFmtId="0" fontId="6" fillId="2" borderId="0" xfId="0" applyFont="1" applyFill="1" applyAlignment="1">
      <alignment horizontal="center" vertical="center"/>
    </xf>
    <xf numFmtId="164" fontId="0" fillId="0" borderId="2" xfId="0" applyNumberFormat="1" applyFont="1" applyBorder="1" applyAlignment="1">
      <alignment horizontal="center"/>
    </xf>
    <xf numFmtId="164" fontId="0" fillId="0" borderId="0" xfId="0" applyNumberFormat="1" applyFont="1" applyBorder="1" applyAlignment="1">
      <alignment horizontal="center"/>
    </xf>
    <xf numFmtId="0" fontId="9" fillId="2" borderId="0" xfId="0" applyFont="1" applyFill="1" applyAlignment="1">
      <alignment horizontal="center" vertical="center"/>
    </xf>
    <xf numFmtId="0" fontId="4" fillId="5" borderId="0" xfId="0" applyFont="1" applyFill="1" applyAlignment="1">
      <alignment horizontal="left" vertical="center"/>
    </xf>
    <xf numFmtId="164" fontId="9" fillId="2" borderId="0" xfId="0" applyNumberFormat="1" applyFont="1" applyFill="1" applyAlignment="1">
      <alignment horizontal="center" vertical="center"/>
    </xf>
    <xf numFmtId="164" fontId="4" fillId="5" borderId="0" xfId="0" applyNumberFormat="1" applyFont="1" applyFill="1" applyAlignment="1">
      <alignment horizontal="center" vertical="center"/>
    </xf>
    <xf numFmtId="0" fontId="5" fillId="4" borderId="0" xfId="0" applyFont="1" applyFill="1" applyAlignment="1">
      <alignment horizontal="center"/>
    </xf>
    <xf numFmtId="43" fontId="0" fillId="0" borderId="0" xfId="1" applyNumberFormat="1" applyFont="1" applyBorder="1" applyAlignment="1">
      <alignment horizontal="center" vertical="center" wrapText="1"/>
    </xf>
    <xf numFmtId="164" fontId="0" fillId="0" borderId="0" xfId="1" applyNumberFormat="1" applyFont="1" applyAlignment="1">
      <alignment horizontal="center" vertical="center" wrapText="1"/>
    </xf>
    <xf numFmtId="43" fontId="0" fillId="0" borderId="0" xfId="0" applyNumberFormat="1" applyFont="1" applyAlignment="1">
      <alignment horizontal="center" vertical="center"/>
    </xf>
    <xf numFmtId="164" fontId="0" fillId="0" borderId="2" xfId="1" applyNumberFormat="1" applyFont="1" applyBorder="1" applyAlignment="1">
      <alignment horizontal="center" vertical="center" wrapText="1"/>
    </xf>
    <xf numFmtId="164" fontId="0" fillId="0" borderId="0" xfId="1" applyNumberFormat="1" applyFont="1" applyFill="1" applyAlignment="1">
      <alignment horizontal="center" vertical="center" wrapText="1"/>
    </xf>
    <xf numFmtId="164" fontId="0" fillId="0" borderId="2"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164" fontId="9" fillId="2" borderId="0" xfId="1" applyNumberFormat="1" applyFont="1" applyFill="1" applyAlignment="1">
      <alignment horizontal="center" vertical="center" wrapText="1"/>
    </xf>
    <xf numFmtId="164" fontId="9" fillId="5" borderId="0" xfId="0" applyNumberFormat="1" applyFont="1" applyFill="1" applyAlignment="1">
      <alignment horizontal="center" vertical="center"/>
    </xf>
    <xf numFmtId="43" fontId="0" fillId="0" borderId="0" xfId="1" applyNumberFormat="1" applyFont="1" applyAlignment="1">
      <alignment horizontal="center" vertical="center" wrapText="1"/>
    </xf>
    <xf numFmtId="164" fontId="0" fillId="0" borderId="0" xfId="1" applyNumberFormat="1" applyFont="1" applyAlignment="1">
      <alignment vertical="center" wrapText="1"/>
    </xf>
    <xf numFmtId="164" fontId="0" fillId="0" borderId="0" xfId="1" applyNumberFormat="1" applyFont="1" applyBorder="1" applyAlignment="1">
      <alignment horizontal="center" vertical="center" wrapText="1"/>
    </xf>
    <xf numFmtId="164" fontId="0" fillId="0" borderId="0" xfId="1" applyNumberFormat="1" applyFont="1" applyAlignment="1">
      <alignment vertical="center"/>
    </xf>
    <xf numFmtId="0" fontId="22" fillId="0" borderId="0" xfId="0" applyFont="1" applyBorder="1" applyAlignment="1">
      <alignment horizontal="left" vertical="center" wrapText="1"/>
    </xf>
    <xf numFmtId="164" fontId="9" fillId="5" borderId="0" xfId="0" applyNumberFormat="1" applyFont="1" applyFill="1" applyAlignment="1">
      <alignment horizontal="left" vertical="center"/>
    </xf>
    <xf numFmtId="43" fontId="0" fillId="0" borderId="0" xfId="1" applyFont="1" applyAlignment="1">
      <alignment horizontal="center"/>
    </xf>
    <xf numFmtId="0" fontId="9" fillId="8" borderId="0" xfId="0" applyFont="1" applyFill="1" applyAlignment="1">
      <alignment horizontal="center" vertical="center" wrapText="1"/>
    </xf>
    <xf numFmtId="0" fontId="0" fillId="0" borderId="0" xfId="0" applyAlignment="1">
      <alignment horizontal="center"/>
    </xf>
    <xf numFmtId="164" fontId="9" fillId="8" borderId="0" xfId="0" applyNumberFormat="1" applyFont="1" applyFill="1" applyAlignment="1">
      <alignment horizontal="center" vertical="center" wrapText="1"/>
    </xf>
    <xf numFmtId="0" fontId="0" fillId="0" borderId="0" xfId="0" applyFont="1" applyBorder="1" applyAlignment="1">
      <alignment horizontal="center" vertical="center" wrapText="1"/>
    </xf>
    <xf numFmtId="0" fontId="7" fillId="0" borderId="0" xfId="0" applyFont="1" applyAlignment="1">
      <alignment horizontal="center" vertical="center"/>
    </xf>
    <xf numFmtId="0" fontId="22" fillId="0" borderId="0" xfId="0" applyFont="1" applyBorder="1" applyAlignment="1">
      <alignment horizontal="left" vertical="center"/>
    </xf>
    <xf numFmtId="164" fontId="4" fillId="2" borderId="0" xfId="1" applyNumberFormat="1"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164" fontId="4" fillId="2" borderId="0" xfId="0" applyNumberFormat="1" applyFont="1" applyFill="1" applyAlignment="1">
      <alignment horizontal="center"/>
    </xf>
    <xf numFmtId="0" fontId="3" fillId="0" borderId="0" xfId="0" applyFont="1" applyFill="1" applyAlignment="1">
      <alignment horizontal="center" vertical="center" wrapText="1"/>
    </xf>
    <xf numFmtId="164" fontId="5" fillId="5"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5" fillId="5" borderId="0" xfId="0" applyFont="1" applyFill="1" applyAlignment="1">
      <alignment horizontal="left" vertical="center" wrapText="1"/>
    </xf>
  </cellXfs>
  <cellStyles count="6">
    <cellStyle name="Millares" xfId="1" builtinId="3"/>
    <cellStyle name="Millares 2" xfId="3"/>
    <cellStyle name="Moneda" xfId="5" builtinId="4"/>
    <cellStyle name="Normal" xfId="0" builtinId="0"/>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104773</xdr:colOff>
      <xdr:row>0</xdr:row>
      <xdr:rowOff>85720</xdr:rowOff>
    </xdr:from>
    <xdr:to>
      <xdr:col>17</xdr:col>
      <xdr:colOff>95253</xdr:colOff>
      <xdr:row>6</xdr:row>
      <xdr:rowOff>161921</xdr:rowOff>
    </xdr:to>
    <xdr:sp macro="" textlink="">
      <xdr:nvSpPr>
        <xdr:cNvPr id="5" name="60 Rectángulo">
          <a:extLst>
            <a:ext uri="{FF2B5EF4-FFF2-40B4-BE49-F238E27FC236}">
              <a16:creationId xmlns:a16="http://schemas.microsoft.com/office/drawing/2014/main" id="{00000000-0008-0000-0000-000005000000}"/>
            </a:ext>
          </a:extLst>
        </xdr:cNvPr>
        <xdr:cNvSpPr/>
      </xdr:nvSpPr>
      <xdr:spPr>
        <a:xfrm rot="16200000">
          <a:off x="4705350" y="-4514857"/>
          <a:ext cx="1219201" cy="1042035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Deuda pública de Largo Plazo al 3er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9" name="8 Conector recto">
          <a:extLst>
            <a:ext uri="{FF2B5EF4-FFF2-40B4-BE49-F238E27FC236}">
              <a16:creationId xmlns:a16="http://schemas.microsoft.com/office/drawing/2014/main" id="{00000000-0008-0000-0000-000009000000}"/>
            </a:ext>
          </a:extLst>
        </xdr:cNvPr>
        <xdr:cNvCxnSpPr/>
      </xdr:nvCxnSpPr>
      <xdr:spPr>
        <a:xfrm flipH="1">
          <a:off x="1323975" y="704850"/>
          <a:ext cx="9525"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152399</xdr:colOff>
      <xdr:row>2</xdr:row>
      <xdr:rowOff>28569</xdr:rowOff>
    </xdr:from>
    <xdr:to>
      <xdr:col>5</xdr:col>
      <xdr:colOff>673100</xdr:colOff>
      <xdr:row>4</xdr:row>
      <xdr:rowOff>123824</xdr:rowOff>
    </xdr:to>
    <xdr:pic>
      <xdr:nvPicPr>
        <xdr:cNvPr id="8" name="7 Imagen" descr="Resultado de imagen para gobierno del estado de jalisco alfaro">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199" y="981069"/>
          <a:ext cx="226695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104773</xdr:colOff>
      <xdr:row>0</xdr:row>
      <xdr:rowOff>171450</xdr:rowOff>
    </xdr:from>
    <xdr:to>
      <xdr:col>2</xdr:col>
      <xdr:colOff>28575</xdr:colOff>
      <xdr:row>5</xdr:row>
      <xdr:rowOff>161925</xdr:rowOff>
    </xdr:to>
    <xdr:pic>
      <xdr:nvPicPr>
        <xdr:cNvPr id="10" name="9 Imagen">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71473" y="742950"/>
          <a:ext cx="1352552"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12</xdr:col>
      <xdr:colOff>0</xdr:colOff>
      <xdr:row>6</xdr:row>
      <xdr:rowOff>152390</xdr:rowOff>
    </xdr:to>
    <xdr:sp macro="" textlink="">
      <xdr:nvSpPr>
        <xdr:cNvPr id="3" name="60 Rectángulo">
          <a:extLst>
            <a:ext uri="{FF2B5EF4-FFF2-40B4-BE49-F238E27FC236}">
              <a16:creationId xmlns:a16="http://schemas.microsoft.com/office/drawing/2014/main" id="{00000000-0008-0000-0100-000003000000}"/>
            </a:ext>
          </a:extLst>
        </xdr:cNvPr>
        <xdr:cNvSpPr/>
      </xdr:nvSpPr>
      <xdr:spPr>
        <a:xfrm rot="16200000">
          <a:off x="3525074" y="-2791655"/>
          <a:ext cx="1181090" cy="8136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Saldo de la Deuda Directa al 3er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a:extLst>
            <a:ext uri="{FF2B5EF4-FFF2-40B4-BE49-F238E27FC236}">
              <a16:creationId xmlns:a16="http://schemas.microsoft.com/office/drawing/2014/main" id="{00000000-0008-0000-01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85719</xdr:colOff>
      <xdr:row>1</xdr:row>
      <xdr:rowOff>57150</xdr:rowOff>
    </xdr:from>
    <xdr:to>
      <xdr:col>1</xdr:col>
      <xdr:colOff>1438271</xdr:colOff>
      <xdr:row>6</xdr:row>
      <xdr:rowOff>47625</xdr:rowOff>
    </xdr:to>
    <xdr:pic>
      <xdr:nvPicPr>
        <xdr:cNvPr id="8" name="7 Imagen">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352419" y="819150"/>
          <a:ext cx="1352552" cy="942975"/>
        </a:xfrm>
        <a:prstGeom prst="rect">
          <a:avLst/>
        </a:prstGeom>
      </xdr:spPr>
    </xdr:pic>
    <xdr:clientData/>
  </xdr:twoCellAnchor>
  <xdr:twoCellAnchor editAs="oneCell">
    <xdr:from>
      <xdr:col>3</xdr:col>
      <xdr:colOff>38094</xdr:colOff>
      <xdr:row>2</xdr:row>
      <xdr:rowOff>95250</xdr:rowOff>
    </xdr:from>
    <xdr:to>
      <xdr:col>5</xdr:col>
      <xdr:colOff>514350</xdr:colOff>
      <xdr:row>5</xdr:row>
      <xdr:rowOff>5</xdr:rowOff>
    </xdr:to>
    <xdr:pic>
      <xdr:nvPicPr>
        <xdr:cNvPr id="9" name="8 Imagen" descr="Resultado de imagen para gobierno del estado de jalisco alfar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69" y="1047750"/>
          <a:ext cx="183833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28569</xdr:colOff>
      <xdr:row>0</xdr:row>
      <xdr:rowOff>114300</xdr:rowOff>
    </xdr:from>
    <xdr:to>
      <xdr:col>15</xdr:col>
      <xdr:colOff>1247775</xdr:colOff>
      <xdr:row>6</xdr:row>
      <xdr:rowOff>152390</xdr:rowOff>
    </xdr:to>
    <xdr:sp macro="" textlink="">
      <xdr:nvSpPr>
        <xdr:cNvPr id="3" name="60 Rectángulo">
          <a:extLst>
            <a:ext uri="{FF2B5EF4-FFF2-40B4-BE49-F238E27FC236}">
              <a16:creationId xmlns:a16="http://schemas.microsoft.com/office/drawing/2014/main" id="{00000000-0008-0000-0200-000003000000}"/>
            </a:ext>
          </a:extLst>
        </xdr:cNvPr>
        <xdr:cNvSpPr/>
      </xdr:nvSpPr>
      <xdr:spPr>
        <a:xfrm rot="16200000">
          <a:off x="8605840" y="-8462971"/>
          <a:ext cx="1181090" cy="183356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Endeudamiento Neto al 3er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a:extLst>
            <a:ext uri="{FF2B5EF4-FFF2-40B4-BE49-F238E27FC236}">
              <a16:creationId xmlns:a16="http://schemas.microsoft.com/office/drawing/2014/main" id="{00000000-0008-0000-02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19050</xdr:rowOff>
    </xdr:from>
    <xdr:to>
      <xdr:col>1</xdr:col>
      <xdr:colOff>1352552</xdr:colOff>
      <xdr:row>6</xdr:row>
      <xdr:rowOff>9525</xdr:rowOff>
    </xdr:to>
    <xdr:pic>
      <xdr:nvPicPr>
        <xdr:cNvPr id="8" name="7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266700" y="781050"/>
          <a:ext cx="1352552" cy="942975"/>
        </a:xfrm>
        <a:prstGeom prst="rect">
          <a:avLst/>
        </a:prstGeom>
      </xdr:spPr>
    </xdr:pic>
    <xdr:clientData/>
  </xdr:twoCellAnchor>
  <xdr:twoCellAnchor editAs="oneCell">
    <xdr:from>
      <xdr:col>3</xdr:col>
      <xdr:colOff>276225</xdr:colOff>
      <xdr:row>2</xdr:row>
      <xdr:rowOff>66675</xdr:rowOff>
    </xdr:from>
    <xdr:to>
      <xdr:col>5</xdr:col>
      <xdr:colOff>1504950</xdr:colOff>
      <xdr:row>4</xdr:row>
      <xdr:rowOff>171450</xdr:rowOff>
    </xdr:to>
    <xdr:pic>
      <xdr:nvPicPr>
        <xdr:cNvPr id="9" name="8 Imagen" descr="Resultado de imagen para gobierno del estado de jalisco alfaro">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025" y="1019175"/>
          <a:ext cx="24955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47619</xdr:colOff>
      <xdr:row>3</xdr:row>
      <xdr:rowOff>114300</xdr:rowOff>
    </xdr:from>
    <xdr:to>
      <xdr:col>12</xdr:col>
      <xdr:colOff>1644</xdr:colOff>
      <xdr:row>9</xdr:row>
      <xdr:rowOff>152390</xdr:rowOff>
    </xdr:to>
    <xdr:sp macro="" textlink="">
      <xdr:nvSpPr>
        <xdr:cNvPr id="3" name="60 Rectángulo">
          <a:extLst>
            <a:ext uri="{FF2B5EF4-FFF2-40B4-BE49-F238E27FC236}">
              <a16:creationId xmlns:a16="http://schemas.microsoft.com/office/drawing/2014/main" id="{00000000-0008-0000-0300-000003000000}"/>
            </a:ext>
          </a:extLst>
        </xdr:cNvPr>
        <xdr:cNvSpPr/>
      </xdr:nvSpPr>
      <xdr:spPr>
        <a:xfrm rot="16200000">
          <a:off x="3844162" y="-3110743"/>
          <a:ext cx="1181090" cy="8774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Intereses de la Deuda Pública Directa Pagados al 3er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a:extLst>
            <a:ext uri="{FF2B5EF4-FFF2-40B4-BE49-F238E27FC236}">
              <a16:creationId xmlns:a16="http://schemas.microsoft.com/office/drawing/2014/main" id="{00000000-0008-0000-03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38094</xdr:colOff>
      <xdr:row>4</xdr:row>
      <xdr:rowOff>19050</xdr:rowOff>
    </xdr:from>
    <xdr:to>
      <xdr:col>1</xdr:col>
      <xdr:colOff>1390646</xdr:colOff>
      <xdr:row>9</xdr:row>
      <xdr:rowOff>9525</xdr:rowOff>
    </xdr:to>
    <xdr:pic>
      <xdr:nvPicPr>
        <xdr:cNvPr id="9" name="8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304794" y="781050"/>
          <a:ext cx="1352552" cy="942975"/>
        </a:xfrm>
        <a:prstGeom prst="rect">
          <a:avLst/>
        </a:prstGeom>
      </xdr:spPr>
    </xdr:pic>
    <xdr:clientData/>
  </xdr:twoCellAnchor>
  <xdr:twoCellAnchor editAs="oneCell">
    <xdr:from>
      <xdr:col>3</xdr:col>
      <xdr:colOff>38094</xdr:colOff>
      <xdr:row>5</xdr:row>
      <xdr:rowOff>19050</xdr:rowOff>
    </xdr:from>
    <xdr:to>
      <xdr:col>5</xdr:col>
      <xdr:colOff>609600</xdr:colOff>
      <xdr:row>7</xdr:row>
      <xdr:rowOff>123825</xdr:rowOff>
    </xdr:to>
    <xdr:pic>
      <xdr:nvPicPr>
        <xdr:cNvPr id="10" name="9 Imagen" descr="Resultado de imagen para gobierno del estado de jalisco alfaro">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894" y="400050"/>
          <a:ext cx="204788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34641</xdr:colOff>
      <xdr:row>0</xdr:row>
      <xdr:rowOff>34636</xdr:rowOff>
    </xdr:from>
    <xdr:to>
      <xdr:col>10</xdr:col>
      <xdr:colOff>1180044</xdr:colOff>
      <xdr:row>6</xdr:row>
      <xdr:rowOff>21168</xdr:rowOff>
    </xdr:to>
    <xdr:sp macro="" textlink="">
      <xdr:nvSpPr>
        <xdr:cNvPr id="4" name="60 Rectángulo">
          <a:extLst>
            <a:ext uri="{FF2B5EF4-FFF2-40B4-BE49-F238E27FC236}">
              <a16:creationId xmlns:a16="http://schemas.microsoft.com/office/drawing/2014/main" id="{00000000-0008-0000-0400-000004000000}"/>
            </a:ext>
          </a:extLst>
        </xdr:cNvPr>
        <xdr:cNvSpPr/>
      </xdr:nvSpPr>
      <xdr:spPr>
        <a:xfrm rot="16200000">
          <a:off x="4585473" y="-4516196"/>
          <a:ext cx="1066032" cy="1016769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Deuda Pública de Corto Plazo al 3er Trimestre de 2020</a:t>
          </a:r>
        </a:p>
        <a:p>
          <a:pPr lvl="6" algn="ctr"/>
          <a:endParaRPr lang="es-MX" sz="1200" b="1" baseline="0">
            <a:solidFill>
              <a:sysClr val="windowText" lastClr="000000"/>
            </a:solidFill>
            <a:latin typeface="Arial" panose="020B0604020202020204" pitchFamily="34" charset="0"/>
            <a:cs typeface="Arial" panose="020B0604020202020204" pitchFamily="34" charset="0"/>
          </a:endParaRP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320388</xdr:colOff>
      <xdr:row>0</xdr:row>
      <xdr:rowOff>60614</xdr:rowOff>
    </xdr:from>
    <xdr:to>
      <xdr:col>2</xdr:col>
      <xdr:colOff>320388</xdr:colOff>
      <xdr:row>6</xdr:row>
      <xdr:rowOff>70139</xdr:rowOff>
    </xdr:to>
    <xdr:cxnSp macro="">
      <xdr:nvCxnSpPr>
        <xdr:cNvPr id="7" name="6 Conector recto">
          <a:extLst>
            <a:ext uri="{FF2B5EF4-FFF2-40B4-BE49-F238E27FC236}">
              <a16:creationId xmlns:a16="http://schemas.microsoft.com/office/drawing/2014/main" id="{00000000-0008-0000-0400-000007000000}"/>
            </a:ext>
          </a:extLst>
        </xdr:cNvPr>
        <xdr:cNvCxnSpPr/>
      </xdr:nvCxnSpPr>
      <xdr:spPr>
        <a:xfrm flipH="1">
          <a:off x="1634838" y="822614"/>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193390</xdr:colOff>
      <xdr:row>0</xdr:row>
      <xdr:rowOff>161636</xdr:rowOff>
    </xdr:from>
    <xdr:to>
      <xdr:col>1</xdr:col>
      <xdr:colOff>1249609</xdr:colOff>
      <xdr:row>5</xdr:row>
      <xdr:rowOff>152111</xdr:rowOff>
    </xdr:to>
    <xdr:pic>
      <xdr:nvPicPr>
        <xdr:cNvPr id="9" name="8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193390" y="923636"/>
          <a:ext cx="1352552" cy="942975"/>
        </a:xfrm>
        <a:prstGeom prst="rect">
          <a:avLst/>
        </a:prstGeom>
      </xdr:spPr>
    </xdr:pic>
    <xdr:clientData/>
  </xdr:twoCellAnchor>
  <xdr:twoCellAnchor editAs="oneCell">
    <xdr:from>
      <xdr:col>2</xdr:col>
      <xdr:colOff>24057</xdr:colOff>
      <xdr:row>1</xdr:row>
      <xdr:rowOff>161636</xdr:rowOff>
    </xdr:from>
    <xdr:to>
      <xdr:col>5</xdr:col>
      <xdr:colOff>412750</xdr:colOff>
      <xdr:row>4</xdr:row>
      <xdr:rowOff>10261</xdr:rowOff>
    </xdr:to>
    <xdr:pic>
      <xdr:nvPicPr>
        <xdr:cNvPr id="10" name="9 Imagen" descr="Resultado de imagen para gobierno del estado de jalisco alfaro">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0724" y="352136"/>
          <a:ext cx="1955027" cy="42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76196</xdr:colOff>
      <xdr:row>3</xdr:row>
      <xdr:rowOff>85713</xdr:rowOff>
    </xdr:from>
    <xdr:to>
      <xdr:col>25</xdr:col>
      <xdr:colOff>0</xdr:colOff>
      <xdr:row>9</xdr:row>
      <xdr:rowOff>161914</xdr:rowOff>
    </xdr:to>
    <xdr:sp macro="" textlink="">
      <xdr:nvSpPr>
        <xdr:cNvPr id="3" name="60 Rectángulo">
          <a:extLst>
            <a:ext uri="{FF2B5EF4-FFF2-40B4-BE49-F238E27FC236}">
              <a16:creationId xmlns:a16="http://schemas.microsoft.com/office/drawing/2014/main" id="{00000000-0008-0000-0500-000003000000}"/>
            </a:ext>
          </a:extLst>
        </xdr:cNvPr>
        <xdr:cNvSpPr/>
      </xdr:nvSpPr>
      <xdr:spPr>
        <a:xfrm rot="16200000">
          <a:off x="9148761" y="-8986852"/>
          <a:ext cx="1219201" cy="193643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Pago del Servicio de la Deuda Pública Por Fuente de Financiamiento al 3er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a:extLst>
            <a:ext uri="{FF2B5EF4-FFF2-40B4-BE49-F238E27FC236}">
              <a16:creationId xmlns:a16="http://schemas.microsoft.com/office/drawing/2014/main" id="{00000000-0008-0000-05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57146</xdr:colOff>
      <xdr:row>4</xdr:row>
      <xdr:rowOff>9513</xdr:rowOff>
    </xdr:from>
    <xdr:to>
      <xdr:col>1</xdr:col>
      <xdr:colOff>1409698</xdr:colOff>
      <xdr:row>9</xdr:row>
      <xdr:rowOff>1046</xdr:rowOff>
    </xdr:to>
    <xdr:pic>
      <xdr:nvPicPr>
        <xdr:cNvPr id="8" name="7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323846" y="771513"/>
          <a:ext cx="1352552" cy="942975"/>
        </a:xfrm>
        <a:prstGeom prst="rect">
          <a:avLst/>
        </a:prstGeom>
      </xdr:spPr>
    </xdr:pic>
    <xdr:clientData/>
  </xdr:twoCellAnchor>
  <xdr:twoCellAnchor editAs="oneCell">
    <xdr:from>
      <xdr:col>3</xdr:col>
      <xdr:colOff>152396</xdr:colOff>
      <xdr:row>5</xdr:row>
      <xdr:rowOff>19038</xdr:rowOff>
    </xdr:from>
    <xdr:to>
      <xdr:col>5</xdr:col>
      <xdr:colOff>1171575</xdr:colOff>
      <xdr:row>8</xdr:row>
      <xdr:rowOff>0</xdr:rowOff>
    </xdr:to>
    <xdr:pic>
      <xdr:nvPicPr>
        <xdr:cNvPr id="9" name="8 Imagen" descr="Resultado de imagen para gobierno del estado de jalisco alfaro">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196" y="971538"/>
          <a:ext cx="2276479" cy="54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66671</xdr:colOff>
      <xdr:row>0</xdr:row>
      <xdr:rowOff>85712</xdr:rowOff>
    </xdr:from>
    <xdr:to>
      <xdr:col>17</xdr:col>
      <xdr:colOff>2095500</xdr:colOff>
      <xdr:row>6</xdr:row>
      <xdr:rowOff>161913</xdr:rowOff>
    </xdr:to>
    <xdr:sp macro="" textlink="">
      <xdr:nvSpPr>
        <xdr:cNvPr id="3" name="60 Rectángulo">
          <a:extLst>
            <a:ext uri="{FF2B5EF4-FFF2-40B4-BE49-F238E27FC236}">
              <a16:creationId xmlns:a16="http://schemas.microsoft.com/office/drawing/2014/main" id="{00000000-0008-0000-0600-000003000000}"/>
            </a:ext>
          </a:extLst>
        </xdr:cNvPr>
        <xdr:cNvSpPr/>
      </xdr:nvSpPr>
      <xdr:spPr>
        <a:xfrm rot="16200000">
          <a:off x="15348344" y="-15195961"/>
          <a:ext cx="1219201" cy="3178254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Registro Estatal  de Obligaciones de los Entes Públicos del Estado de Jalisco y sus Municipios al 3er Trimestre de 2020 </a:t>
          </a:r>
        </a:p>
      </xdr:txBody>
    </xdr:sp>
    <xdr:clientData/>
  </xdr:twoCellAnchor>
  <xdr:twoCellAnchor>
    <xdr:from>
      <xdr:col>4</xdr:col>
      <xdr:colOff>561975</xdr:colOff>
      <xdr:row>0</xdr:row>
      <xdr:rowOff>133350</xdr:rowOff>
    </xdr:from>
    <xdr:to>
      <xdr:col>4</xdr:col>
      <xdr:colOff>571500</xdr:colOff>
      <xdr:row>6</xdr:row>
      <xdr:rowOff>142875</xdr:rowOff>
    </xdr:to>
    <xdr:cxnSp macro="">
      <xdr:nvCxnSpPr>
        <xdr:cNvPr id="6" name="5 Conector recto">
          <a:extLst>
            <a:ext uri="{FF2B5EF4-FFF2-40B4-BE49-F238E27FC236}">
              <a16:creationId xmlns:a16="http://schemas.microsoft.com/office/drawing/2014/main" id="{00000000-0008-0000-06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697702</xdr:colOff>
      <xdr:row>1</xdr:row>
      <xdr:rowOff>2368</xdr:rowOff>
    </xdr:from>
    <xdr:to>
      <xdr:col>1</xdr:col>
      <xdr:colOff>1143000</xdr:colOff>
      <xdr:row>6</xdr:row>
      <xdr:rowOff>2369</xdr:rowOff>
    </xdr:to>
    <xdr:pic>
      <xdr:nvPicPr>
        <xdr:cNvPr id="8" name="7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697702" y="764368"/>
          <a:ext cx="1969298" cy="942975"/>
        </a:xfrm>
        <a:prstGeom prst="rect">
          <a:avLst/>
        </a:prstGeom>
      </xdr:spPr>
    </xdr:pic>
    <xdr:clientData/>
  </xdr:twoCellAnchor>
  <xdr:twoCellAnchor editAs="oneCell">
    <xdr:from>
      <xdr:col>4</xdr:col>
      <xdr:colOff>733421</xdr:colOff>
      <xdr:row>2</xdr:row>
      <xdr:rowOff>14274</xdr:rowOff>
    </xdr:from>
    <xdr:to>
      <xdr:col>5</xdr:col>
      <xdr:colOff>2190751</xdr:colOff>
      <xdr:row>5</xdr:row>
      <xdr:rowOff>47625</xdr:rowOff>
    </xdr:to>
    <xdr:pic>
      <xdr:nvPicPr>
        <xdr:cNvPr id="9" name="8 Imagen" descr="Resultado de imagen para gobierno del estado de jalisco alfaro">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7577" y="966774"/>
          <a:ext cx="2659861" cy="604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R53"/>
  <sheetViews>
    <sheetView showGridLines="0" tabSelected="1" view="pageBreakPreview" zoomScaleNormal="100" zoomScaleSheetLayoutView="100" workbookViewId="0">
      <selection activeCell="K10" sqref="K10:Q10"/>
    </sheetView>
  </sheetViews>
  <sheetFormatPr baseColWidth="10" defaultRowHeight="14.25" x14ac:dyDescent="0.45"/>
  <cols>
    <col min="1" max="1" width="4" customWidth="1"/>
    <col min="2" max="2" width="21.3984375" customWidth="1"/>
    <col min="3" max="3" width="2" customWidth="1"/>
    <col min="4" max="4" width="24.86328125" bestFit="1" customWidth="1"/>
    <col min="5" max="5" width="1.3984375" customWidth="1"/>
    <col min="6" max="6" width="14.265625" customWidth="1"/>
    <col min="7" max="7" width="1" customWidth="1"/>
    <col min="8" max="8" width="15.265625" customWidth="1"/>
    <col min="9" max="9" width="1.59765625" customWidth="1"/>
    <col min="10" max="10" width="3.1328125" customWidth="1"/>
    <col min="11" max="11" width="22.1328125" customWidth="1"/>
    <col min="12" max="12" width="3" customWidth="1"/>
    <col min="13" max="13" width="29.3984375" bestFit="1" customWidth="1"/>
    <col min="14" max="14" width="1.73046875" customWidth="1"/>
    <col min="15" max="15" width="15" customWidth="1"/>
    <col min="16" max="16" width="2.59765625" customWidth="1"/>
    <col min="17" max="17" width="13.3984375" customWidth="1"/>
  </cols>
  <sheetData>
    <row r="8" spans="1:18" ht="30" x14ac:dyDescent="0.45">
      <c r="A8" s="1"/>
      <c r="B8" s="2" t="s">
        <v>0</v>
      </c>
      <c r="C8" s="2"/>
      <c r="D8" s="2" t="s">
        <v>62</v>
      </c>
      <c r="E8" s="2"/>
      <c r="F8" s="2" t="s">
        <v>1</v>
      </c>
      <c r="G8" s="2"/>
      <c r="H8" s="2" t="s">
        <v>2</v>
      </c>
      <c r="I8" s="2"/>
      <c r="J8" s="117"/>
      <c r="K8" s="2" t="s">
        <v>0</v>
      </c>
      <c r="L8" s="2"/>
      <c r="M8" s="2" t="s">
        <v>62</v>
      </c>
      <c r="N8" s="2"/>
      <c r="O8" s="2" t="s">
        <v>1</v>
      </c>
      <c r="P8" s="2"/>
      <c r="Q8" s="2" t="s">
        <v>2</v>
      </c>
      <c r="R8" s="4"/>
    </row>
    <row r="9" spans="1:18" x14ac:dyDescent="0.45">
      <c r="A9" s="1"/>
      <c r="B9" s="3"/>
      <c r="C9" s="3"/>
      <c r="D9" s="3"/>
      <c r="E9" s="3"/>
      <c r="F9" s="3"/>
      <c r="G9" s="3"/>
      <c r="H9" s="3"/>
      <c r="I9" s="3"/>
      <c r="J9" s="117"/>
      <c r="K9" s="3"/>
      <c r="L9" s="3"/>
      <c r="M9" s="3"/>
      <c r="N9" s="3"/>
      <c r="O9" s="3"/>
      <c r="P9" s="3"/>
      <c r="Q9" s="3"/>
      <c r="R9" s="5"/>
    </row>
    <row r="10" spans="1:18" ht="17.649999999999999" x14ac:dyDescent="0.45">
      <c r="A10" s="111" t="s">
        <v>3</v>
      </c>
      <c r="B10" s="111"/>
      <c r="C10" s="111"/>
      <c r="D10" s="111"/>
      <c r="E10" s="111"/>
      <c r="F10" s="111"/>
      <c r="G10" s="111"/>
      <c r="H10" s="111"/>
      <c r="I10" s="6"/>
      <c r="J10" s="117"/>
      <c r="K10" s="111" t="s">
        <v>4</v>
      </c>
      <c r="L10" s="111"/>
      <c r="M10" s="111"/>
      <c r="N10" s="111"/>
      <c r="O10" s="111"/>
      <c r="P10" s="111"/>
      <c r="Q10" s="111"/>
      <c r="R10" s="7"/>
    </row>
    <row r="11" spans="1:18" x14ac:dyDescent="0.45">
      <c r="A11" s="6"/>
      <c r="B11" s="8"/>
      <c r="C11" s="8"/>
      <c r="D11" s="8"/>
      <c r="E11" s="8"/>
      <c r="F11" s="8"/>
      <c r="G11" s="8"/>
      <c r="H11" s="8"/>
      <c r="I11" s="8"/>
      <c r="J11" s="128"/>
      <c r="K11" s="8"/>
      <c r="L11" s="8"/>
      <c r="M11" s="8"/>
      <c r="N11" s="8"/>
      <c r="O11" s="8"/>
      <c r="P11" s="8"/>
      <c r="Q11" s="8"/>
      <c r="R11" s="7"/>
    </row>
    <row r="12" spans="1:18" ht="15.75" customHeight="1" x14ac:dyDescent="0.45">
      <c r="A12" s="114">
        <v>1</v>
      </c>
      <c r="B12" s="127" t="s">
        <v>5</v>
      </c>
      <c r="C12" s="121"/>
      <c r="D12" s="125">
        <v>5115348231</v>
      </c>
      <c r="E12" s="60"/>
      <c r="F12" s="123" t="s">
        <v>66</v>
      </c>
      <c r="G12" s="121"/>
      <c r="H12" s="123" t="s">
        <v>65</v>
      </c>
      <c r="I12" s="121"/>
      <c r="J12" s="114">
        <v>15</v>
      </c>
      <c r="K12" s="116" t="s">
        <v>8</v>
      </c>
      <c r="L12" s="118"/>
      <c r="M12" s="113">
        <v>1000000000</v>
      </c>
      <c r="N12" s="118"/>
      <c r="O12" s="112" t="s">
        <v>82</v>
      </c>
      <c r="P12" s="118"/>
      <c r="Q12" s="112" t="s">
        <v>50</v>
      </c>
    </row>
    <row r="13" spans="1:18" ht="15.75" customHeight="1" x14ac:dyDescent="0.45">
      <c r="A13" s="114"/>
      <c r="B13" s="119"/>
      <c r="C13" s="120"/>
      <c r="D13" s="126"/>
      <c r="E13" s="60"/>
      <c r="F13" s="112"/>
      <c r="G13" s="120"/>
      <c r="H13" s="112"/>
      <c r="I13" s="120"/>
      <c r="J13" s="114"/>
      <c r="K13" s="116"/>
      <c r="L13" s="118"/>
      <c r="M13" s="113"/>
      <c r="N13" s="118"/>
      <c r="O13" s="112"/>
      <c r="P13" s="118"/>
      <c r="Q13" s="112"/>
    </row>
    <row r="14" spans="1:18" ht="15.75" customHeight="1" x14ac:dyDescent="0.45">
      <c r="A14" s="114">
        <v>2</v>
      </c>
      <c r="B14" s="119" t="s">
        <v>6</v>
      </c>
      <c r="C14" s="120"/>
      <c r="D14" s="113">
        <v>3000000000</v>
      </c>
      <c r="E14" s="60"/>
      <c r="F14" s="112" t="s">
        <v>81</v>
      </c>
      <c r="G14" s="120"/>
      <c r="H14" s="112" t="s">
        <v>65</v>
      </c>
      <c r="I14" s="118"/>
      <c r="J14" s="114">
        <v>16</v>
      </c>
      <c r="K14" s="116" t="s">
        <v>8</v>
      </c>
      <c r="L14" s="118"/>
      <c r="M14" s="113">
        <v>1000000000</v>
      </c>
      <c r="N14" s="118"/>
      <c r="O14" s="112" t="s">
        <v>9</v>
      </c>
      <c r="P14" s="118"/>
      <c r="Q14" s="112" t="s">
        <v>14</v>
      </c>
    </row>
    <row r="15" spans="1:18" ht="15.75" customHeight="1" x14ac:dyDescent="0.45">
      <c r="A15" s="114"/>
      <c r="B15" s="119"/>
      <c r="C15" s="120"/>
      <c r="D15" s="113"/>
      <c r="E15" s="60"/>
      <c r="F15" s="112"/>
      <c r="G15" s="120"/>
      <c r="H15" s="112"/>
      <c r="I15" s="118"/>
      <c r="J15" s="114"/>
      <c r="K15" s="116"/>
      <c r="L15" s="118"/>
      <c r="M15" s="113"/>
      <c r="N15" s="118"/>
      <c r="O15" s="112"/>
      <c r="P15" s="118"/>
      <c r="Q15" s="112"/>
    </row>
    <row r="16" spans="1:18" ht="15.75" customHeight="1" x14ac:dyDescent="0.45">
      <c r="A16" s="114">
        <v>3</v>
      </c>
      <c r="B16" s="119" t="s">
        <v>48</v>
      </c>
      <c r="C16" s="120"/>
      <c r="D16" s="113">
        <v>2000000000</v>
      </c>
      <c r="E16" s="60"/>
      <c r="F16" s="112" t="s">
        <v>66</v>
      </c>
      <c r="G16" s="120"/>
      <c r="H16" s="112" t="s">
        <v>65</v>
      </c>
      <c r="I16" s="118"/>
      <c r="J16" s="114">
        <v>17</v>
      </c>
      <c r="K16" s="116" t="s">
        <v>8</v>
      </c>
      <c r="L16" s="118"/>
      <c r="M16" s="124">
        <v>300000000</v>
      </c>
      <c r="N16" s="118"/>
      <c r="O16" s="112" t="s">
        <v>10</v>
      </c>
      <c r="P16" s="118"/>
      <c r="Q16" s="112" t="s">
        <v>14</v>
      </c>
    </row>
    <row r="17" spans="1:17" ht="15.75" customHeight="1" x14ac:dyDescent="0.45">
      <c r="A17" s="114"/>
      <c r="B17" s="119"/>
      <c r="C17" s="120"/>
      <c r="D17" s="113"/>
      <c r="E17" s="60"/>
      <c r="F17" s="112"/>
      <c r="G17" s="120"/>
      <c r="H17" s="112"/>
      <c r="I17" s="118"/>
      <c r="J17" s="114"/>
      <c r="K17" s="116"/>
      <c r="L17" s="118"/>
      <c r="M17" s="124"/>
      <c r="N17" s="118"/>
      <c r="O17" s="112"/>
      <c r="P17" s="118"/>
      <c r="Q17" s="112"/>
    </row>
    <row r="18" spans="1:17" ht="15.75" customHeight="1" x14ac:dyDescent="0.45">
      <c r="A18" s="114">
        <v>4</v>
      </c>
      <c r="B18" s="119" t="s">
        <v>48</v>
      </c>
      <c r="C18" s="120"/>
      <c r="D18" s="113">
        <v>1000000000</v>
      </c>
      <c r="E18" s="60"/>
      <c r="F18" s="112" t="s">
        <v>66</v>
      </c>
      <c r="G18" s="120"/>
      <c r="H18" s="112" t="s">
        <v>65</v>
      </c>
      <c r="I18" s="118"/>
      <c r="J18" s="114">
        <v>18</v>
      </c>
      <c r="K18" s="116" t="s">
        <v>8</v>
      </c>
      <c r="L18" s="118"/>
      <c r="M18" s="122">
        <v>299888355</v>
      </c>
      <c r="N18" s="118"/>
      <c r="O18" s="112" t="s">
        <v>11</v>
      </c>
      <c r="P18" s="118"/>
      <c r="Q18" s="112" t="s">
        <v>15</v>
      </c>
    </row>
    <row r="19" spans="1:17" ht="15.75" customHeight="1" x14ac:dyDescent="0.45">
      <c r="A19" s="114"/>
      <c r="B19" s="119"/>
      <c r="C19" s="120"/>
      <c r="D19" s="113"/>
      <c r="E19" s="60"/>
      <c r="F19" s="112"/>
      <c r="G19" s="120"/>
      <c r="H19" s="112"/>
      <c r="I19" s="118"/>
      <c r="J19" s="114"/>
      <c r="K19" s="116"/>
      <c r="L19" s="118"/>
      <c r="M19" s="122"/>
      <c r="N19" s="118"/>
      <c r="O19" s="112"/>
      <c r="P19" s="118"/>
      <c r="Q19" s="112"/>
    </row>
    <row r="20" spans="1:17" ht="15.75" customHeight="1" x14ac:dyDescent="0.45">
      <c r="A20" s="114">
        <v>5</v>
      </c>
      <c r="B20" s="119" t="s">
        <v>5</v>
      </c>
      <c r="C20" s="120"/>
      <c r="D20" s="113">
        <v>2300000000</v>
      </c>
      <c r="E20" s="61"/>
      <c r="F20" s="112" t="s">
        <v>66</v>
      </c>
      <c r="G20" s="120"/>
      <c r="H20" s="112" t="s">
        <v>65</v>
      </c>
      <c r="I20" s="118"/>
      <c r="J20" s="114">
        <v>19</v>
      </c>
      <c r="K20" s="116" t="s">
        <v>8</v>
      </c>
      <c r="L20" s="118"/>
      <c r="M20" s="113">
        <v>223786059</v>
      </c>
      <c r="N20" s="118"/>
      <c r="O20" s="112" t="s">
        <v>12</v>
      </c>
      <c r="P20" s="118"/>
      <c r="Q20" s="112" t="s">
        <v>16</v>
      </c>
    </row>
    <row r="21" spans="1:17" ht="15.75" customHeight="1" x14ac:dyDescent="0.45">
      <c r="A21" s="114"/>
      <c r="B21" s="119"/>
      <c r="C21" s="120"/>
      <c r="D21" s="113"/>
      <c r="E21" s="62"/>
      <c r="F21" s="112"/>
      <c r="G21" s="120"/>
      <c r="H21" s="112"/>
      <c r="I21" s="118"/>
      <c r="J21" s="114"/>
      <c r="K21" s="116"/>
      <c r="L21" s="118"/>
      <c r="M21" s="113"/>
      <c r="N21" s="118"/>
      <c r="O21" s="112"/>
      <c r="P21" s="118"/>
      <c r="Q21" s="112"/>
    </row>
    <row r="22" spans="1:17" ht="15.75" customHeight="1" x14ac:dyDescent="0.45">
      <c r="A22" s="114">
        <v>6</v>
      </c>
      <c r="B22" s="119" t="s">
        <v>48</v>
      </c>
      <c r="C22" s="120"/>
      <c r="D22" s="113">
        <v>1000000000</v>
      </c>
      <c r="E22" s="61"/>
      <c r="F22" s="112" t="s">
        <v>78</v>
      </c>
      <c r="G22" s="120"/>
      <c r="H22" s="112" t="s">
        <v>79</v>
      </c>
      <c r="I22" s="118"/>
      <c r="J22" s="114">
        <v>20</v>
      </c>
      <c r="K22" s="116" t="s">
        <v>8</v>
      </c>
      <c r="L22" s="118"/>
      <c r="M22" s="113">
        <v>500379494</v>
      </c>
      <c r="N22" s="118"/>
      <c r="O22" s="112" t="s">
        <v>13</v>
      </c>
      <c r="P22" s="118"/>
      <c r="Q22" s="112" t="s">
        <v>83</v>
      </c>
    </row>
    <row r="23" spans="1:17" ht="15.75" customHeight="1" x14ac:dyDescent="0.45">
      <c r="A23" s="114"/>
      <c r="B23" s="119"/>
      <c r="C23" s="120"/>
      <c r="D23" s="113"/>
      <c r="E23" s="62"/>
      <c r="F23" s="112"/>
      <c r="G23" s="120"/>
      <c r="H23" s="112"/>
      <c r="I23" s="118"/>
      <c r="J23" s="114"/>
      <c r="K23" s="116"/>
      <c r="L23" s="118"/>
      <c r="M23" s="113"/>
      <c r="N23" s="118"/>
      <c r="O23" s="112"/>
      <c r="P23" s="118"/>
      <c r="Q23" s="112"/>
    </row>
    <row r="24" spans="1:17" ht="15.75" customHeight="1" x14ac:dyDescent="0.45">
      <c r="A24" s="114">
        <v>7</v>
      </c>
      <c r="B24" s="119" t="s">
        <v>77</v>
      </c>
      <c r="C24" s="120"/>
      <c r="D24" s="113">
        <v>882581089.62</v>
      </c>
      <c r="E24" s="61"/>
      <c r="F24" s="112" t="s">
        <v>78</v>
      </c>
      <c r="G24" s="120"/>
      <c r="H24" s="112" t="s">
        <v>79</v>
      </c>
      <c r="I24" s="118"/>
      <c r="J24" s="114">
        <v>21</v>
      </c>
      <c r="K24" s="116" t="s">
        <v>8</v>
      </c>
      <c r="L24" s="118"/>
      <c r="M24" s="113">
        <v>86788886</v>
      </c>
      <c r="N24" s="118"/>
      <c r="O24" s="112" t="s">
        <v>49</v>
      </c>
      <c r="P24" s="118"/>
      <c r="Q24" s="112" t="s">
        <v>84</v>
      </c>
    </row>
    <row r="25" spans="1:17" ht="15.75" customHeight="1" x14ac:dyDescent="0.45">
      <c r="A25" s="114"/>
      <c r="B25" s="119"/>
      <c r="C25" s="120"/>
      <c r="D25" s="113"/>
      <c r="E25" s="62"/>
      <c r="F25" s="112"/>
      <c r="G25" s="120"/>
      <c r="H25" s="112"/>
      <c r="I25" s="118"/>
      <c r="J25" s="114"/>
      <c r="K25" s="116"/>
      <c r="L25" s="118"/>
      <c r="M25" s="113"/>
      <c r="N25" s="118"/>
      <c r="O25" s="112"/>
      <c r="P25" s="118"/>
      <c r="Q25" s="112"/>
    </row>
    <row r="26" spans="1:17" ht="15.75" customHeight="1" x14ac:dyDescent="0.45">
      <c r="A26" s="114">
        <v>8</v>
      </c>
      <c r="B26" s="119" t="s">
        <v>93</v>
      </c>
      <c r="C26" s="120"/>
      <c r="D26" s="113">
        <v>1200000000</v>
      </c>
      <c r="E26" s="61"/>
      <c r="F26" s="112" t="s">
        <v>94</v>
      </c>
      <c r="G26" s="120"/>
      <c r="H26" s="112" t="s">
        <v>95</v>
      </c>
      <c r="I26" s="118"/>
      <c r="J26" s="114">
        <v>22</v>
      </c>
      <c r="K26" s="116" t="s">
        <v>8</v>
      </c>
      <c r="L26" s="118"/>
      <c r="M26" s="113">
        <v>56998668</v>
      </c>
      <c r="N26" s="118"/>
      <c r="O26" s="112" t="s">
        <v>53</v>
      </c>
      <c r="P26" s="118"/>
      <c r="Q26" s="112" t="s">
        <v>54</v>
      </c>
    </row>
    <row r="27" spans="1:17" ht="15.75" customHeight="1" x14ac:dyDescent="0.45">
      <c r="A27" s="114"/>
      <c r="B27" s="119"/>
      <c r="C27" s="120"/>
      <c r="D27" s="113"/>
      <c r="E27" s="62"/>
      <c r="F27" s="112"/>
      <c r="G27" s="120"/>
      <c r="H27" s="112"/>
      <c r="I27" s="118"/>
      <c r="J27" s="114"/>
      <c r="K27" s="116"/>
      <c r="L27" s="118"/>
      <c r="M27" s="113"/>
      <c r="N27" s="118"/>
      <c r="O27" s="112"/>
      <c r="P27" s="118"/>
      <c r="Q27" s="112"/>
    </row>
    <row r="28" spans="1:17" ht="15" customHeight="1" x14ac:dyDescent="0.45">
      <c r="A28" s="114">
        <v>9</v>
      </c>
      <c r="B28" s="119" t="s">
        <v>93</v>
      </c>
      <c r="C28" s="62"/>
      <c r="D28" s="113">
        <v>300000000</v>
      </c>
      <c r="E28" s="62"/>
      <c r="F28" s="112" t="s">
        <v>94</v>
      </c>
      <c r="G28" s="120"/>
      <c r="H28" s="112" t="s">
        <v>96</v>
      </c>
      <c r="I28" s="118"/>
      <c r="J28" s="114">
        <v>23</v>
      </c>
      <c r="K28" s="116" t="s">
        <v>8</v>
      </c>
      <c r="L28" s="62"/>
      <c r="M28" s="113">
        <v>2500000000</v>
      </c>
      <c r="N28" s="62"/>
      <c r="O28" s="112" t="s">
        <v>66</v>
      </c>
      <c r="P28" s="62"/>
      <c r="Q28" s="112" t="s">
        <v>65</v>
      </c>
    </row>
    <row r="29" spans="1:17" ht="15" customHeight="1" x14ac:dyDescent="0.45">
      <c r="A29" s="114"/>
      <c r="B29" s="119"/>
      <c r="C29" s="62"/>
      <c r="D29" s="113"/>
      <c r="E29" s="62"/>
      <c r="F29" s="112"/>
      <c r="G29" s="120"/>
      <c r="H29" s="112"/>
      <c r="I29" s="118"/>
      <c r="J29" s="114"/>
      <c r="K29" s="116"/>
      <c r="L29" s="62"/>
      <c r="M29" s="113"/>
      <c r="N29" s="62"/>
      <c r="O29" s="112"/>
      <c r="P29" s="62"/>
      <c r="Q29" s="112"/>
    </row>
    <row r="30" spans="1:17" ht="15.75" customHeight="1" x14ac:dyDescent="0.45">
      <c r="A30" s="114">
        <v>10</v>
      </c>
      <c r="B30" s="119" t="s">
        <v>77</v>
      </c>
      <c r="C30" s="62"/>
      <c r="D30" s="113">
        <v>700000000</v>
      </c>
      <c r="E30" s="62"/>
      <c r="F30" s="112" t="s">
        <v>94</v>
      </c>
      <c r="G30" s="120"/>
      <c r="H30" s="112" t="s">
        <v>96</v>
      </c>
      <c r="I30" s="118"/>
      <c r="J30" s="114">
        <v>24</v>
      </c>
      <c r="K30" s="116" t="s">
        <v>8</v>
      </c>
      <c r="L30" s="62"/>
      <c r="M30" s="113">
        <v>569432472.52999997</v>
      </c>
      <c r="N30" s="62"/>
      <c r="O30" s="112" t="s">
        <v>66</v>
      </c>
      <c r="P30" s="62"/>
      <c r="Q30" s="112" t="s">
        <v>65</v>
      </c>
    </row>
    <row r="31" spans="1:17" ht="15.75" customHeight="1" x14ac:dyDescent="0.45">
      <c r="A31" s="114"/>
      <c r="B31" s="119"/>
      <c r="C31" s="62"/>
      <c r="D31" s="113"/>
      <c r="E31" s="62"/>
      <c r="F31" s="112"/>
      <c r="G31" s="120"/>
      <c r="H31" s="112"/>
      <c r="I31" s="118"/>
      <c r="J31" s="114"/>
      <c r="K31" s="116"/>
      <c r="L31" s="62"/>
      <c r="M31" s="113"/>
      <c r="N31" s="62"/>
      <c r="O31" s="112"/>
      <c r="P31" s="62"/>
      <c r="Q31" s="112"/>
    </row>
    <row r="32" spans="1:17" ht="15" customHeight="1" x14ac:dyDescent="0.45">
      <c r="A32" s="114">
        <v>11</v>
      </c>
      <c r="B32" s="119" t="s">
        <v>77</v>
      </c>
      <c r="C32" s="62"/>
      <c r="D32" s="113">
        <v>1000000000</v>
      </c>
      <c r="E32" s="62"/>
      <c r="F32" s="112" t="s">
        <v>94</v>
      </c>
      <c r="G32" s="62"/>
      <c r="H32" s="112" t="s">
        <v>97</v>
      </c>
      <c r="I32" s="118"/>
      <c r="J32" s="114">
        <v>25</v>
      </c>
      <c r="K32" s="116" t="s">
        <v>8</v>
      </c>
      <c r="L32" s="62"/>
      <c r="M32" s="113">
        <v>2250000000</v>
      </c>
      <c r="N32" s="62"/>
      <c r="O32" s="112" t="s">
        <v>66</v>
      </c>
      <c r="P32" s="62"/>
      <c r="Q32" s="112" t="s">
        <v>65</v>
      </c>
    </row>
    <row r="33" spans="1:17" ht="15" customHeight="1" x14ac:dyDescent="0.45">
      <c r="A33" s="114"/>
      <c r="B33" s="119"/>
      <c r="C33" s="62"/>
      <c r="D33" s="113"/>
      <c r="E33" s="62"/>
      <c r="F33" s="112"/>
      <c r="G33" s="62"/>
      <c r="H33" s="112"/>
      <c r="I33" s="118"/>
      <c r="J33" s="114"/>
      <c r="K33" s="116"/>
      <c r="L33" s="62"/>
      <c r="M33" s="113"/>
      <c r="N33" s="62"/>
      <c r="O33" s="112"/>
      <c r="P33" s="62"/>
      <c r="Q33" s="112"/>
    </row>
    <row r="34" spans="1:17" ht="15" customHeight="1" x14ac:dyDescent="0.45">
      <c r="A34" s="114">
        <v>12</v>
      </c>
      <c r="B34" s="119" t="s">
        <v>48</v>
      </c>
      <c r="C34" s="62"/>
      <c r="D34" s="113">
        <v>1000000000</v>
      </c>
      <c r="E34" s="62"/>
      <c r="F34" s="112" t="s">
        <v>94</v>
      </c>
      <c r="G34" s="62"/>
      <c r="H34" s="112" t="s">
        <v>96</v>
      </c>
      <c r="I34" s="118"/>
      <c r="J34" s="114">
        <v>26</v>
      </c>
      <c r="K34" s="116" t="s">
        <v>8</v>
      </c>
      <c r="L34" s="62"/>
      <c r="M34" s="113">
        <v>700000000</v>
      </c>
      <c r="N34" s="62"/>
      <c r="O34" s="112" t="s">
        <v>66</v>
      </c>
      <c r="P34" s="62"/>
      <c r="Q34" s="112" t="s">
        <v>65</v>
      </c>
    </row>
    <row r="35" spans="1:17" ht="15" customHeight="1" x14ac:dyDescent="0.45">
      <c r="A35" s="114"/>
      <c r="B35" s="119"/>
      <c r="C35" s="62"/>
      <c r="D35" s="113"/>
      <c r="E35" s="62"/>
      <c r="F35" s="112"/>
      <c r="G35" s="62"/>
      <c r="H35" s="112"/>
      <c r="I35" s="118"/>
      <c r="J35" s="114"/>
      <c r="K35" s="116"/>
      <c r="L35" s="62"/>
      <c r="M35" s="113"/>
      <c r="N35" s="62"/>
      <c r="O35" s="112"/>
      <c r="P35" s="62"/>
      <c r="Q35" s="112"/>
    </row>
    <row r="36" spans="1:17" ht="15" customHeight="1" x14ac:dyDescent="0.45">
      <c r="A36" s="114">
        <v>13</v>
      </c>
      <c r="B36" s="119" t="s">
        <v>48</v>
      </c>
      <c r="C36" s="62"/>
      <c r="D36" s="113">
        <v>1000000000</v>
      </c>
      <c r="E36" s="62"/>
      <c r="F36" s="112" t="s">
        <v>94</v>
      </c>
      <c r="G36" s="62"/>
      <c r="H36" s="112" t="s">
        <v>97</v>
      </c>
      <c r="I36" s="118"/>
      <c r="J36" s="114"/>
      <c r="K36" s="62"/>
      <c r="L36" s="62"/>
      <c r="M36" s="62"/>
      <c r="N36" s="62"/>
      <c r="O36" s="62"/>
      <c r="P36" s="62"/>
      <c r="Q36" s="62"/>
    </row>
    <row r="37" spans="1:17" ht="15" customHeight="1" x14ac:dyDescent="0.45">
      <c r="A37" s="114"/>
      <c r="B37" s="119"/>
      <c r="C37" s="62"/>
      <c r="D37" s="113"/>
      <c r="E37" s="62"/>
      <c r="F37" s="112"/>
      <c r="G37" s="62"/>
      <c r="H37" s="112"/>
      <c r="I37" s="118"/>
      <c r="J37" s="114"/>
      <c r="K37" s="62"/>
      <c r="L37" s="62"/>
      <c r="M37" s="62"/>
      <c r="N37" s="62"/>
      <c r="O37" s="62"/>
      <c r="P37" s="62"/>
      <c r="Q37" s="62"/>
    </row>
    <row r="38" spans="1:17" ht="15" customHeight="1" x14ac:dyDescent="0.45">
      <c r="A38" s="114">
        <v>14</v>
      </c>
      <c r="B38" s="119" t="s">
        <v>48</v>
      </c>
      <c r="C38" s="62"/>
      <c r="D38" s="113">
        <v>1000000000</v>
      </c>
      <c r="E38" s="62"/>
      <c r="F38" s="112" t="s">
        <v>94</v>
      </c>
      <c r="G38" s="62"/>
      <c r="H38" s="112" t="s">
        <v>97</v>
      </c>
      <c r="I38" s="118"/>
      <c r="J38" s="114"/>
      <c r="K38" s="62"/>
      <c r="L38" s="62"/>
      <c r="M38" s="62"/>
      <c r="N38" s="62"/>
      <c r="O38" s="62"/>
      <c r="P38" s="62"/>
      <c r="Q38" s="62"/>
    </row>
    <row r="39" spans="1:17" ht="15" customHeight="1" x14ac:dyDescent="0.45">
      <c r="A39" s="114"/>
      <c r="B39" s="119"/>
      <c r="C39" s="62"/>
      <c r="D39" s="113"/>
      <c r="E39" s="62"/>
      <c r="F39" s="112"/>
      <c r="G39" s="62"/>
      <c r="H39" s="112"/>
      <c r="I39" s="118"/>
      <c r="J39" s="114"/>
    </row>
    <row r="40" spans="1:17" ht="15" customHeight="1" x14ac:dyDescent="0.45">
      <c r="A40" s="115"/>
      <c r="B40" s="7"/>
      <c r="C40" s="7"/>
      <c r="D40" s="7"/>
      <c r="E40" s="7"/>
      <c r="F40" s="7"/>
      <c r="G40" s="7"/>
      <c r="H40" s="7"/>
      <c r="I40" s="117"/>
      <c r="J40" s="115"/>
    </row>
    <row r="41" spans="1:17" ht="15" customHeight="1" x14ac:dyDescent="0.45">
      <c r="A41" s="115"/>
      <c r="B41" s="7"/>
      <c r="C41" s="7"/>
      <c r="D41" s="7"/>
      <c r="E41" s="7"/>
      <c r="F41" s="7"/>
      <c r="G41" s="7"/>
      <c r="H41" s="7"/>
      <c r="I41" s="117"/>
      <c r="J41" s="115"/>
    </row>
    <row r="42" spans="1:17" x14ac:dyDescent="0.45">
      <c r="A42" s="115"/>
      <c r="B42" s="7"/>
      <c r="C42" s="7"/>
      <c r="D42" s="7"/>
      <c r="E42" s="7"/>
      <c r="F42" s="7"/>
      <c r="G42" s="7"/>
      <c r="H42" s="7"/>
      <c r="I42" s="7"/>
      <c r="J42" s="115"/>
    </row>
    <row r="43" spans="1:17" x14ac:dyDescent="0.45">
      <c r="A43" s="115"/>
      <c r="B43" s="7"/>
      <c r="C43" s="7"/>
      <c r="D43" s="7"/>
      <c r="E43" s="7"/>
      <c r="F43" s="7"/>
      <c r="G43" s="7"/>
      <c r="H43" s="7"/>
      <c r="I43" s="7"/>
      <c r="J43" s="115"/>
    </row>
    <row r="44" spans="1:17" x14ac:dyDescent="0.45">
      <c r="A44" s="115"/>
      <c r="B44" s="7"/>
      <c r="C44" s="7"/>
      <c r="D44" s="7"/>
      <c r="E44" s="7"/>
      <c r="F44" s="7"/>
      <c r="G44" s="7"/>
      <c r="H44" s="7"/>
      <c r="I44" s="7"/>
      <c r="J44" s="115"/>
    </row>
    <row r="45" spans="1:17" x14ac:dyDescent="0.45">
      <c r="A45" s="115"/>
      <c r="B45" s="7"/>
      <c r="C45" s="7"/>
      <c r="D45" s="7"/>
      <c r="E45" s="7"/>
      <c r="F45" s="7"/>
      <c r="G45" s="7"/>
      <c r="H45" s="7"/>
      <c r="I45" s="7"/>
      <c r="J45" s="115"/>
    </row>
    <row r="46" spans="1:17" x14ac:dyDescent="0.45">
      <c r="A46" s="115"/>
      <c r="B46" s="7"/>
      <c r="C46" s="7"/>
      <c r="D46" s="7"/>
      <c r="E46" s="7"/>
      <c r="F46" s="7"/>
      <c r="G46" s="7"/>
      <c r="H46" s="7"/>
      <c r="I46" s="7"/>
      <c r="J46" s="115"/>
    </row>
    <row r="47" spans="1:17" x14ac:dyDescent="0.45">
      <c r="A47" s="115"/>
      <c r="B47" s="7"/>
      <c r="C47" s="7"/>
      <c r="D47" s="7"/>
      <c r="E47" s="7"/>
      <c r="F47" s="7"/>
      <c r="G47" s="7"/>
      <c r="H47" s="7"/>
      <c r="I47" s="7"/>
      <c r="J47" s="115"/>
    </row>
    <row r="48" spans="1:17" x14ac:dyDescent="0.45">
      <c r="A48" s="115"/>
      <c r="B48" s="7"/>
      <c r="C48" s="7"/>
      <c r="D48" s="7"/>
      <c r="E48" s="7"/>
      <c r="F48" s="7"/>
      <c r="G48" s="7"/>
      <c r="H48" s="7"/>
      <c r="I48" s="7"/>
      <c r="J48" s="7"/>
    </row>
    <row r="49" spans="1:10" x14ac:dyDescent="0.45">
      <c r="A49" s="115"/>
      <c r="B49" s="7"/>
      <c r="C49" s="7"/>
      <c r="D49" s="7"/>
      <c r="E49" s="7"/>
      <c r="F49" s="7"/>
      <c r="G49" s="7"/>
      <c r="H49" s="7"/>
      <c r="I49" s="7"/>
      <c r="J49" s="7"/>
    </row>
    <row r="50" spans="1:10" x14ac:dyDescent="0.45">
      <c r="A50" s="115"/>
      <c r="B50" s="7"/>
      <c r="C50" s="7"/>
      <c r="D50" s="7"/>
      <c r="E50" s="7"/>
      <c r="F50" s="7"/>
      <c r="G50" s="7"/>
      <c r="H50" s="7"/>
      <c r="I50" s="7"/>
      <c r="J50" s="7"/>
    </row>
    <row r="51" spans="1:10" x14ac:dyDescent="0.45">
      <c r="A51" s="115"/>
      <c r="B51" s="7"/>
      <c r="C51" s="7"/>
      <c r="D51" s="7"/>
      <c r="E51" s="7"/>
      <c r="F51" s="7"/>
      <c r="G51" s="7"/>
      <c r="H51" s="7"/>
      <c r="I51" s="7"/>
      <c r="J51" s="7"/>
    </row>
    <row r="53" spans="1:10" x14ac:dyDescent="0.45">
      <c r="A53" s="30"/>
      <c r="I53" s="30"/>
      <c r="J53" s="30"/>
    </row>
  </sheetData>
  <customSheetViews>
    <customSheetView guid="{8EA58AF3-E87D-42A9-9890-AE18CCA466EF}" showPageBreaks="1" showGridLines="0">
      <selection activeCell="K12" sqref="K12:K13"/>
    </customSheetView>
  </customSheetViews>
  <mergeCells count="202">
    <mergeCell ref="H36:H37"/>
    <mergeCell ref="H38:H39"/>
    <mergeCell ref="B36:B37"/>
    <mergeCell ref="B38:B39"/>
    <mergeCell ref="D32:D33"/>
    <mergeCell ref="D34:D35"/>
    <mergeCell ref="D36:D37"/>
    <mergeCell ref="F32:F33"/>
    <mergeCell ref="F34:F35"/>
    <mergeCell ref="F36:F37"/>
    <mergeCell ref="F38:F39"/>
    <mergeCell ref="D38:D39"/>
    <mergeCell ref="I14:I15"/>
    <mergeCell ref="F14:F15"/>
    <mergeCell ref="I16:I17"/>
    <mergeCell ref="F16:F17"/>
    <mergeCell ref="D16:D17"/>
    <mergeCell ref="C16:C17"/>
    <mergeCell ref="H12:H13"/>
    <mergeCell ref="B32:B33"/>
    <mergeCell ref="B34:B35"/>
    <mergeCell ref="H34:H35"/>
    <mergeCell ref="I32:I33"/>
    <mergeCell ref="I30:I31"/>
    <mergeCell ref="I28:I29"/>
    <mergeCell ref="I26:I27"/>
    <mergeCell ref="F22:F23"/>
    <mergeCell ref="F24:F25"/>
    <mergeCell ref="F26:F27"/>
    <mergeCell ref="B28:B29"/>
    <mergeCell ref="B30:B31"/>
    <mergeCell ref="D28:D29"/>
    <mergeCell ref="F28:F29"/>
    <mergeCell ref="B16:B17"/>
    <mergeCell ref="H32:H33"/>
    <mergeCell ref="J8:J11"/>
    <mergeCell ref="J12:J13"/>
    <mergeCell ref="J14:J15"/>
    <mergeCell ref="J16:J17"/>
    <mergeCell ref="K12:K13"/>
    <mergeCell ref="L12:L13"/>
    <mergeCell ref="G28:G29"/>
    <mergeCell ref="H28:H29"/>
    <mergeCell ref="D30:D31"/>
    <mergeCell ref="F30:F31"/>
    <mergeCell ref="G30:G31"/>
    <mergeCell ref="H30:H31"/>
    <mergeCell ref="I20:I21"/>
    <mergeCell ref="I18:I19"/>
    <mergeCell ref="K14:K15"/>
    <mergeCell ref="J18:J19"/>
    <mergeCell ref="K24:K25"/>
    <mergeCell ref="K26:K27"/>
    <mergeCell ref="F18:F19"/>
    <mergeCell ref="G20:G21"/>
    <mergeCell ref="H20:H21"/>
    <mergeCell ref="H14:H15"/>
    <mergeCell ref="H16:H17"/>
    <mergeCell ref="G16:G17"/>
    <mergeCell ref="K20:K21"/>
    <mergeCell ref="F20:F21"/>
    <mergeCell ref="J24:J25"/>
    <mergeCell ref="J26:J27"/>
    <mergeCell ref="K18:K19"/>
    <mergeCell ref="I24:I25"/>
    <mergeCell ref="J30:J31"/>
    <mergeCell ref="G22:G23"/>
    <mergeCell ref="G24:G25"/>
    <mergeCell ref="G26:G27"/>
    <mergeCell ref="J20:J21"/>
    <mergeCell ref="J22:J23"/>
    <mergeCell ref="H18:H19"/>
    <mergeCell ref="G18:G19"/>
    <mergeCell ref="M26:M27"/>
    <mergeCell ref="N24:N25"/>
    <mergeCell ref="N26:N27"/>
    <mergeCell ref="L22:L23"/>
    <mergeCell ref="M22:M23"/>
    <mergeCell ref="A12:A13"/>
    <mergeCell ref="A14:A15"/>
    <mergeCell ref="A16:A17"/>
    <mergeCell ref="A18:A19"/>
    <mergeCell ref="A20:A21"/>
    <mergeCell ref="A22:A23"/>
    <mergeCell ref="B20:B21"/>
    <mergeCell ref="F12:F13"/>
    <mergeCell ref="D14:D15"/>
    <mergeCell ref="C14:C15"/>
    <mergeCell ref="B14:B15"/>
    <mergeCell ref="L14:L15"/>
    <mergeCell ref="K16:K17"/>
    <mergeCell ref="L16:L17"/>
    <mergeCell ref="M16:M17"/>
    <mergeCell ref="I12:I13"/>
    <mergeCell ref="D12:D13"/>
    <mergeCell ref="C12:C13"/>
    <mergeCell ref="B12:B13"/>
    <mergeCell ref="Q22:Q23"/>
    <mergeCell ref="P16:P17"/>
    <mergeCell ref="Q16:Q17"/>
    <mergeCell ref="P22:P23"/>
    <mergeCell ref="Q18:Q19"/>
    <mergeCell ref="Q14:Q15"/>
    <mergeCell ref="N22:N23"/>
    <mergeCell ref="O22:O23"/>
    <mergeCell ref="A32:A33"/>
    <mergeCell ref="D20:D21"/>
    <mergeCell ref="A28:A29"/>
    <mergeCell ref="A24:A25"/>
    <mergeCell ref="A26:A27"/>
    <mergeCell ref="Q24:Q25"/>
    <mergeCell ref="Q26:Q27"/>
    <mergeCell ref="P26:P27"/>
    <mergeCell ref="O24:O25"/>
    <mergeCell ref="O26:O27"/>
    <mergeCell ref="P24:P25"/>
    <mergeCell ref="K22:K23"/>
    <mergeCell ref="J28:J29"/>
    <mergeCell ref="L24:L25"/>
    <mergeCell ref="L26:L27"/>
    <mergeCell ref="M24:M25"/>
    <mergeCell ref="P12:P13"/>
    <mergeCell ref="Q12:Q13"/>
    <mergeCell ref="N12:N13"/>
    <mergeCell ref="P20:P21"/>
    <mergeCell ref="Q20:Q21"/>
    <mergeCell ref="M14:M15"/>
    <mergeCell ref="M18:M19"/>
    <mergeCell ref="N18:N19"/>
    <mergeCell ref="O18:O19"/>
    <mergeCell ref="P18:P19"/>
    <mergeCell ref="N16:N17"/>
    <mergeCell ref="O16:O17"/>
    <mergeCell ref="M20:M21"/>
    <mergeCell ref="N20:N21"/>
    <mergeCell ref="O20:O21"/>
    <mergeCell ref="N14:N15"/>
    <mergeCell ref="O14:O15"/>
    <mergeCell ref="P14:P15"/>
    <mergeCell ref="A44:A45"/>
    <mergeCell ref="B18:B19"/>
    <mergeCell ref="D18:D19"/>
    <mergeCell ref="C18:C19"/>
    <mergeCell ref="C20:C21"/>
    <mergeCell ref="A34:A35"/>
    <mergeCell ref="B22:B23"/>
    <mergeCell ref="C22:C23"/>
    <mergeCell ref="D22:D23"/>
    <mergeCell ref="B24:B25"/>
    <mergeCell ref="C24:C25"/>
    <mergeCell ref="D24:D25"/>
    <mergeCell ref="B26:B27"/>
    <mergeCell ref="C26:C27"/>
    <mergeCell ref="D26:D27"/>
    <mergeCell ref="A36:A37"/>
    <mergeCell ref="A46:A47"/>
    <mergeCell ref="A48:A49"/>
    <mergeCell ref="A50:A51"/>
    <mergeCell ref="K28:K29"/>
    <mergeCell ref="K30:K31"/>
    <mergeCell ref="K32:K33"/>
    <mergeCell ref="J40:J41"/>
    <mergeCell ref="J42:J43"/>
    <mergeCell ref="J44:J45"/>
    <mergeCell ref="K34:K35"/>
    <mergeCell ref="J46:J47"/>
    <mergeCell ref="A40:A41"/>
    <mergeCell ref="A38:A39"/>
    <mergeCell ref="J34:J35"/>
    <mergeCell ref="J36:J37"/>
    <mergeCell ref="A42:A43"/>
    <mergeCell ref="I40:I41"/>
    <mergeCell ref="I38:I39"/>
    <mergeCell ref="I36:I37"/>
    <mergeCell ref="I34:I35"/>
    <mergeCell ref="J38:J39"/>
    <mergeCell ref="A30:A31"/>
    <mergeCell ref="J32:J33"/>
    <mergeCell ref="A10:H10"/>
    <mergeCell ref="K10:Q10"/>
    <mergeCell ref="Q34:Q35"/>
    <mergeCell ref="M28:M29"/>
    <mergeCell ref="M30:M31"/>
    <mergeCell ref="M32:M33"/>
    <mergeCell ref="O28:O29"/>
    <mergeCell ref="O30:O31"/>
    <mergeCell ref="O32:O33"/>
    <mergeCell ref="Q28:Q29"/>
    <mergeCell ref="Q30:Q31"/>
    <mergeCell ref="Q32:Q33"/>
    <mergeCell ref="M34:M35"/>
    <mergeCell ref="O34:O35"/>
    <mergeCell ref="L18:L19"/>
    <mergeCell ref="L20:L21"/>
    <mergeCell ref="H22:H23"/>
    <mergeCell ref="H24:H25"/>
    <mergeCell ref="H26:H27"/>
    <mergeCell ref="M12:M13"/>
    <mergeCell ref="I22:I23"/>
    <mergeCell ref="G12:G13"/>
    <mergeCell ref="G14:G15"/>
    <mergeCell ref="O12:O13"/>
  </mergeCells>
  <pageMargins left="0.7" right="0.7" top="0.75" bottom="0.75" header="0.3" footer="0.3"/>
  <pageSetup scale="51" fitToHeight="2" orientation="portrait" r:id="rId1"/>
  <ignoredErrors>
    <ignoredError sqref="O26"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L56"/>
  <sheetViews>
    <sheetView showGridLines="0" view="pageBreakPreview" zoomScaleNormal="100" zoomScaleSheetLayoutView="100" workbookViewId="0">
      <selection activeCell="H10" sqref="H10:L10"/>
    </sheetView>
  </sheetViews>
  <sheetFormatPr baseColWidth="10" defaultRowHeight="14.25" x14ac:dyDescent="0.45"/>
  <cols>
    <col min="1" max="1" width="4" customWidth="1"/>
    <col min="2" max="2" width="24.73046875" customWidth="1"/>
    <col min="3" max="3" width="2" customWidth="1"/>
    <col min="4" max="4" width="19" customWidth="1"/>
    <col min="5" max="5" width="1.3984375" customWidth="1"/>
    <col min="6" max="6" width="20.73046875" customWidth="1"/>
    <col min="7" max="7" width="3.1328125" customWidth="1"/>
    <col min="8" max="8" width="22.1328125" customWidth="1"/>
    <col min="9" max="9" width="3" customWidth="1"/>
    <col min="10" max="10" width="16.86328125" customWidth="1"/>
    <col min="11" max="11" width="1.73046875" customWidth="1"/>
    <col min="12" max="12" width="20.86328125" customWidth="1"/>
  </cols>
  <sheetData>
    <row r="8" spans="1:12" ht="45" x14ac:dyDescent="0.45">
      <c r="A8" s="1"/>
      <c r="B8" s="2" t="s">
        <v>0</v>
      </c>
      <c r="C8" s="2"/>
      <c r="D8" s="2" t="s">
        <v>62</v>
      </c>
      <c r="E8" s="2"/>
      <c r="F8" s="2" t="s">
        <v>17</v>
      </c>
      <c r="G8" s="117"/>
      <c r="H8" s="2" t="s">
        <v>0</v>
      </c>
      <c r="I8" s="2"/>
      <c r="J8" s="2" t="s">
        <v>62</v>
      </c>
      <c r="K8" s="2"/>
      <c r="L8" s="2" t="s">
        <v>18</v>
      </c>
    </row>
    <row r="9" spans="1:12" x14ac:dyDescent="0.45">
      <c r="A9" s="1"/>
      <c r="B9" s="3"/>
      <c r="C9" s="3"/>
      <c r="D9" s="3"/>
      <c r="E9" s="3"/>
      <c r="F9" s="3"/>
      <c r="G9" s="117"/>
      <c r="H9" s="3"/>
      <c r="I9" s="3"/>
      <c r="J9" s="3"/>
      <c r="K9" s="3"/>
      <c r="L9" s="3"/>
    </row>
    <row r="10" spans="1:12" ht="17.649999999999999" x14ac:dyDescent="0.45">
      <c r="A10" s="111" t="s">
        <v>3</v>
      </c>
      <c r="B10" s="111"/>
      <c r="C10" s="111"/>
      <c r="D10" s="111"/>
      <c r="E10" s="111"/>
      <c r="F10" s="111"/>
      <c r="G10" s="117"/>
      <c r="H10" s="111" t="s">
        <v>4</v>
      </c>
      <c r="I10" s="111"/>
      <c r="J10" s="111"/>
      <c r="K10" s="111"/>
      <c r="L10" s="111"/>
    </row>
    <row r="11" spans="1:12" x14ac:dyDescent="0.45">
      <c r="A11" s="6"/>
      <c r="B11" s="8"/>
      <c r="C11" s="8"/>
      <c r="D11" s="8"/>
      <c r="E11" s="8"/>
      <c r="F11" s="18"/>
      <c r="G11" s="128"/>
      <c r="H11" s="8"/>
      <c r="I11" s="8"/>
      <c r="J11" s="8"/>
      <c r="K11" s="8"/>
      <c r="L11" s="8"/>
    </row>
    <row r="12" spans="1:12" ht="15.75" customHeight="1" x14ac:dyDescent="0.45">
      <c r="A12" s="132">
        <v>1</v>
      </c>
      <c r="B12" s="116" t="s">
        <v>5</v>
      </c>
      <c r="C12" s="121"/>
      <c r="D12" s="113">
        <v>5115348231</v>
      </c>
      <c r="E12" s="133"/>
      <c r="F12" s="126">
        <v>5066944458.3999996</v>
      </c>
      <c r="G12" s="114">
        <v>18</v>
      </c>
      <c r="H12" s="116" t="s">
        <v>8</v>
      </c>
      <c r="I12" s="118"/>
      <c r="J12" s="113">
        <v>1000000000</v>
      </c>
      <c r="K12" s="118"/>
      <c r="L12" s="113">
        <v>772604200.37</v>
      </c>
    </row>
    <row r="13" spans="1:12" ht="15.75" customHeight="1" x14ac:dyDescent="0.45">
      <c r="A13" s="132"/>
      <c r="B13" s="116"/>
      <c r="C13" s="120"/>
      <c r="D13" s="113"/>
      <c r="E13" s="134"/>
      <c r="F13" s="126"/>
      <c r="G13" s="114"/>
      <c r="H13" s="116"/>
      <c r="I13" s="118"/>
      <c r="J13" s="113"/>
      <c r="K13" s="118"/>
      <c r="L13" s="113"/>
    </row>
    <row r="14" spans="1:12" ht="15.75" customHeight="1" x14ac:dyDescent="0.45">
      <c r="A14" s="132">
        <f>A12+1</f>
        <v>2</v>
      </c>
      <c r="B14" s="116" t="s">
        <v>6</v>
      </c>
      <c r="C14" s="120"/>
      <c r="D14" s="113">
        <v>3000000000</v>
      </c>
      <c r="E14" s="118"/>
      <c r="F14" s="130">
        <v>2975842452.5300002</v>
      </c>
      <c r="G14" s="114">
        <f>G12+1</f>
        <v>19</v>
      </c>
      <c r="H14" s="116" t="s">
        <v>57</v>
      </c>
      <c r="I14" s="118"/>
      <c r="J14" s="113">
        <v>1000000000</v>
      </c>
      <c r="K14" s="118"/>
      <c r="L14" s="113">
        <v>995600150</v>
      </c>
    </row>
    <row r="15" spans="1:12" ht="15.75" customHeight="1" x14ac:dyDescent="0.45">
      <c r="A15" s="132"/>
      <c r="B15" s="116"/>
      <c r="C15" s="120"/>
      <c r="D15" s="113"/>
      <c r="E15" s="118"/>
      <c r="F15" s="130"/>
      <c r="G15" s="114"/>
      <c r="H15" s="116"/>
      <c r="I15" s="118"/>
      <c r="J15" s="113"/>
      <c r="K15" s="118"/>
      <c r="L15" s="113"/>
    </row>
    <row r="16" spans="1:12" ht="15.75" customHeight="1" x14ac:dyDescent="0.45">
      <c r="A16" s="132">
        <f t="shared" ref="A16" si="0">A14+1</f>
        <v>3</v>
      </c>
      <c r="B16" s="112" t="s">
        <v>48</v>
      </c>
      <c r="C16" s="120"/>
      <c r="D16" s="113">
        <v>2000000000</v>
      </c>
      <c r="E16" s="118"/>
      <c r="F16" s="130">
        <v>1985060000</v>
      </c>
      <c r="G16" s="114">
        <f>G14+1</f>
        <v>20</v>
      </c>
      <c r="H16" s="116" t="s">
        <v>57</v>
      </c>
      <c r="I16" s="118"/>
      <c r="J16" s="124">
        <v>300000000</v>
      </c>
      <c r="K16" s="118"/>
      <c r="L16" s="124">
        <v>300000000</v>
      </c>
    </row>
    <row r="17" spans="1:12" ht="15.75" customHeight="1" x14ac:dyDescent="0.45">
      <c r="A17" s="132"/>
      <c r="B17" s="112"/>
      <c r="C17" s="120"/>
      <c r="D17" s="113"/>
      <c r="E17" s="118"/>
      <c r="F17" s="130"/>
      <c r="G17" s="114"/>
      <c r="H17" s="116"/>
      <c r="I17" s="118"/>
      <c r="J17" s="124"/>
      <c r="K17" s="118"/>
      <c r="L17" s="124"/>
    </row>
    <row r="18" spans="1:12" ht="15.75" customHeight="1" x14ac:dyDescent="0.45">
      <c r="A18" s="132">
        <f t="shared" ref="A18" si="1">A16+1</f>
        <v>4</v>
      </c>
      <c r="B18" s="112" t="s">
        <v>48</v>
      </c>
      <c r="C18" s="120"/>
      <c r="D18" s="113">
        <v>1000000000</v>
      </c>
      <c r="E18" s="118"/>
      <c r="F18" s="130">
        <v>992530000</v>
      </c>
      <c r="G18" s="114">
        <f>G16+1</f>
        <v>21</v>
      </c>
      <c r="H18" s="116" t="s">
        <v>57</v>
      </c>
      <c r="I18" s="118"/>
      <c r="J18" s="122">
        <v>299888355</v>
      </c>
      <c r="K18" s="118"/>
      <c r="L18" s="122">
        <v>299888355</v>
      </c>
    </row>
    <row r="19" spans="1:12" ht="15.75" customHeight="1" x14ac:dyDescent="0.45">
      <c r="A19" s="132"/>
      <c r="B19" s="112"/>
      <c r="C19" s="120"/>
      <c r="D19" s="113"/>
      <c r="E19" s="118"/>
      <c r="F19" s="130"/>
      <c r="G19" s="114"/>
      <c r="H19" s="116"/>
      <c r="I19" s="118"/>
      <c r="J19" s="122"/>
      <c r="K19" s="118"/>
      <c r="L19" s="122"/>
    </row>
    <row r="20" spans="1:12" ht="15.75" customHeight="1" x14ac:dyDescent="0.45">
      <c r="A20" s="132">
        <f t="shared" ref="A20" si="2">A18+1</f>
        <v>5</v>
      </c>
      <c r="B20" s="116" t="s">
        <v>5</v>
      </c>
      <c r="C20" s="120"/>
      <c r="D20" s="113">
        <v>2300000000</v>
      </c>
      <c r="E20" s="118"/>
      <c r="F20" s="130">
        <v>2295196641</v>
      </c>
      <c r="G20" s="114">
        <f>G18+1</f>
        <v>22</v>
      </c>
      <c r="H20" s="116" t="s">
        <v>57</v>
      </c>
      <c r="I20" s="118"/>
      <c r="J20" s="113">
        <v>223786059</v>
      </c>
      <c r="K20" s="118"/>
      <c r="L20" s="113">
        <v>211994864</v>
      </c>
    </row>
    <row r="21" spans="1:12" ht="15.75" customHeight="1" x14ac:dyDescent="0.45">
      <c r="A21" s="132"/>
      <c r="B21" s="116"/>
      <c r="C21" s="120"/>
      <c r="D21" s="113"/>
      <c r="E21" s="118"/>
      <c r="F21" s="130"/>
      <c r="G21" s="114"/>
      <c r="H21" s="116"/>
      <c r="I21" s="118"/>
      <c r="J21" s="113"/>
      <c r="K21" s="118"/>
      <c r="L21" s="113"/>
    </row>
    <row r="22" spans="1:12" ht="15.75" customHeight="1" x14ac:dyDescent="0.45">
      <c r="A22" s="132">
        <f t="shared" ref="A22" si="3">A20+1</f>
        <v>6</v>
      </c>
      <c r="B22" s="112" t="s">
        <v>86</v>
      </c>
      <c r="C22" s="120"/>
      <c r="D22" s="113">
        <v>1000000000</v>
      </c>
      <c r="E22" s="118"/>
      <c r="F22" s="130">
        <v>986071671.73000002</v>
      </c>
      <c r="G22" s="114">
        <f>G20+1</f>
        <v>23</v>
      </c>
      <c r="H22" s="116" t="s">
        <v>57</v>
      </c>
      <c r="I22" s="118"/>
      <c r="J22" s="113">
        <v>500379494</v>
      </c>
      <c r="K22" s="118"/>
      <c r="L22" s="113">
        <v>500379494</v>
      </c>
    </row>
    <row r="23" spans="1:12" ht="15.75" customHeight="1" x14ac:dyDescent="0.45">
      <c r="A23" s="132"/>
      <c r="B23" s="112"/>
      <c r="C23" s="120"/>
      <c r="D23" s="113"/>
      <c r="E23" s="118"/>
      <c r="F23" s="130"/>
      <c r="G23" s="114"/>
      <c r="H23" s="116"/>
      <c r="I23" s="118"/>
      <c r="J23" s="113"/>
      <c r="K23" s="118"/>
      <c r="L23" s="113"/>
    </row>
    <row r="24" spans="1:12" ht="15.75" customHeight="1" x14ac:dyDescent="0.45">
      <c r="A24" s="132">
        <f t="shared" ref="A24" si="4">A22+1</f>
        <v>7</v>
      </c>
      <c r="B24" s="116" t="s">
        <v>85</v>
      </c>
      <c r="C24" s="120"/>
      <c r="D24" s="113">
        <v>882581089.62</v>
      </c>
      <c r="E24" s="62"/>
      <c r="F24" s="130">
        <v>804704834.99000001</v>
      </c>
      <c r="G24" s="114">
        <f>G22+1</f>
        <v>24</v>
      </c>
      <c r="H24" s="116" t="s">
        <v>57</v>
      </c>
      <c r="I24" s="118"/>
      <c r="J24" s="113">
        <v>86788886</v>
      </c>
      <c r="K24" s="118"/>
      <c r="L24" s="113">
        <v>86788886</v>
      </c>
    </row>
    <row r="25" spans="1:12" ht="15.75" customHeight="1" x14ac:dyDescent="0.45">
      <c r="A25" s="132"/>
      <c r="B25" s="116"/>
      <c r="C25" s="120"/>
      <c r="D25" s="113"/>
      <c r="E25" s="62"/>
      <c r="F25" s="130"/>
      <c r="G25" s="114"/>
      <c r="H25" s="116"/>
      <c r="I25" s="118"/>
      <c r="J25" s="113"/>
      <c r="K25" s="118"/>
      <c r="L25" s="113"/>
    </row>
    <row r="26" spans="1:12" ht="15.75" customHeight="1" x14ac:dyDescent="0.45">
      <c r="A26" s="132">
        <f t="shared" ref="A26" si="5">A24+1</f>
        <v>8</v>
      </c>
      <c r="B26" s="112" t="s">
        <v>93</v>
      </c>
      <c r="C26" s="120"/>
      <c r="D26" s="113">
        <v>1200000000</v>
      </c>
      <c r="E26" s="62"/>
      <c r="F26" s="130">
        <v>73000000</v>
      </c>
      <c r="G26" s="114">
        <f>G24+1</f>
        <v>25</v>
      </c>
      <c r="H26" s="116" t="s">
        <v>57</v>
      </c>
      <c r="I26" s="118"/>
      <c r="J26" s="113">
        <v>56998668</v>
      </c>
      <c r="K26" s="118"/>
      <c r="L26" s="113">
        <v>56000000</v>
      </c>
    </row>
    <row r="27" spans="1:12" ht="15.75" customHeight="1" x14ac:dyDescent="0.45">
      <c r="A27" s="132"/>
      <c r="B27" s="112"/>
      <c r="C27" s="120"/>
      <c r="D27" s="113"/>
      <c r="E27" s="62"/>
      <c r="F27" s="130"/>
      <c r="G27" s="114"/>
      <c r="H27" s="116"/>
      <c r="I27" s="118"/>
      <c r="J27" s="113"/>
      <c r="K27" s="118"/>
      <c r="L27" s="113"/>
    </row>
    <row r="28" spans="1:12" ht="15" customHeight="1" x14ac:dyDescent="0.45">
      <c r="A28" s="132">
        <v>9</v>
      </c>
      <c r="B28" s="112" t="s">
        <v>93</v>
      </c>
      <c r="C28" s="120"/>
      <c r="D28" s="113">
        <v>300000000</v>
      </c>
      <c r="E28" s="62"/>
      <c r="F28" s="130">
        <v>160000000</v>
      </c>
      <c r="G28" s="114">
        <f>G26+1</f>
        <v>26</v>
      </c>
      <c r="H28" s="116" t="s">
        <v>8</v>
      </c>
      <c r="I28" s="116"/>
      <c r="J28" s="113">
        <v>2500000000</v>
      </c>
      <c r="K28" s="116"/>
      <c r="L28" s="113">
        <v>2476984159.2800002</v>
      </c>
    </row>
    <row r="29" spans="1:12" ht="15" customHeight="1" x14ac:dyDescent="0.45">
      <c r="A29" s="132"/>
      <c r="B29" s="112"/>
      <c r="C29" s="120"/>
      <c r="D29" s="113"/>
      <c r="E29" s="62"/>
      <c r="F29" s="130"/>
      <c r="G29" s="114"/>
      <c r="H29" s="116"/>
      <c r="I29" s="116"/>
      <c r="J29" s="113"/>
      <c r="K29" s="116"/>
      <c r="L29" s="113"/>
    </row>
    <row r="30" spans="1:12" ht="15.75" customHeight="1" x14ac:dyDescent="0.45">
      <c r="A30" s="132">
        <v>10</v>
      </c>
      <c r="B30" s="112" t="s">
        <v>77</v>
      </c>
      <c r="C30" s="120"/>
      <c r="D30" s="113">
        <v>700000000</v>
      </c>
      <c r="E30" s="62"/>
      <c r="F30" s="130">
        <v>67000000</v>
      </c>
      <c r="G30" s="114">
        <f>G28+1</f>
        <v>27</v>
      </c>
      <c r="H30" s="116" t="s">
        <v>8</v>
      </c>
      <c r="I30" s="93"/>
      <c r="J30" s="113">
        <v>569432472.52999997</v>
      </c>
      <c r="K30" s="93"/>
      <c r="L30" s="113">
        <v>563066079.25</v>
      </c>
    </row>
    <row r="31" spans="1:12" ht="15.75" customHeight="1" x14ac:dyDescent="0.45">
      <c r="A31" s="132"/>
      <c r="B31" s="112"/>
      <c r="C31" s="120"/>
      <c r="D31" s="113"/>
      <c r="E31" s="62"/>
      <c r="F31" s="130"/>
      <c r="G31" s="114"/>
      <c r="H31" s="116"/>
      <c r="I31" s="93"/>
      <c r="J31" s="113"/>
      <c r="K31" s="93"/>
      <c r="L31" s="113"/>
    </row>
    <row r="32" spans="1:12" ht="15" customHeight="1" x14ac:dyDescent="0.45">
      <c r="A32" s="132">
        <f t="shared" ref="A32" si="6">A30+1</f>
        <v>11</v>
      </c>
      <c r="B32" s="112" t="s">
        <v>77</v>
      </c>
      <c r="C32" s="120"/>
      <c r="D32" s="113">
        <v>1000000000</v>
      </c>
      <c r="E32" s="62"/>
      <c r="F32" s="130">
        <v>124000000</v>
      </c>
      <c r="G32" s="114">
        <f>G30+1</f>
        <v>28</v>
      </c>
      <c r="H32" s="116" t="s">
        <v>8</v>
      </c>
      <c r="I32" s="93"/>
      <c r="J32" s="113">
        <v>2250000000</v>
      </c>
      <c r="K32" s="93"/>
      <c r="L32" s="113">
        <v>1077343050.3900001</v>
      </c>
    </row>
    <row r="33" spans="1:12" ht="15" customHeight="1" x14ac:dyDescent="0.45">
      <c r="A33" s="132"/>
      <c r="B33" s="112"/>
      <c r="C33" s="120"/>
      <c r="D33" s="113"/>
      <c r="E33" s="62"/>
      <c r="F33" s="130"/>
      <c r="G33" s="114"/>
      <c r="H33" s="116"/>
      <c r="I33" s="93"/>
      <c r="J33" s="113"/>
      <c r="K33" s="93"/>
      <c r="L33" s="113"/>
    </row>
    <row r="34" spans="1:12" ht="15" customHeight="1" x14ac:dyDescent="0.45">
      <c r="A34" s="132">
        <f t="shared" ref="A34" si="7">A32+1</f>
        <v>12</v>
      </c>
      <c r="B34" s="112" t="s">
        <v>48</v>
      </c>
      <c r="C34" s="120"/>
      <c r="D34" s="113">
        <v>1000000000</v>
      </c>
      <c r="E34" s="62"/>
      <c r="F34" s="130">
        <v>262000000</v>
      </c>
      <c r="G34" s="114">
        <f>G32+1</f>
        <v>29</v>
      </c>
      <c r="H34" s="116" t="s">
        <v>8</v>
      </c>
      <c r="I34" s="93"/>
      <c r="J34" s="113">
        <v>700000000</v>
      </c>
      <c r="K34" s="93"/>
      <c r="L34" s="113">
        <v>578322266.10000002</v>
      </c>
    </row>
    <row r="35" spans="1:12" ht="15" customHeight="1" x14ac:dyDescent="0.45">
      <c r="A35" s="132"/>
      <c r="B35" s="112"/>
      <c r="C35" s="120"/>
      <c r="D35" s="113"/>
      <c r="E35" s="62"/>
      <c r="F35" s="130"/>
      <c r="G35" s="114"/>
      <c r="H35" s="116"/>
      <c r="I35" s="93"/>
      <c r="J35" s="113"/>
      <c r="K35" s="93"/>
      <c r="L35" s="113"/>
    </row>
    <row r="36" spans="1:12" ht="15" customHeight="1" x14ac:dyDescent="0.45">
      <c r="A36" s="132">
        <f t="shared" ref="A36" si="8">A34+1</f>
        <v>13</v>
      </c>
      <c r="B36" s="112" t="s">
        <v>48</v>
      </c>
      <c r="C36" s="120"/>
      <c r="D36" s="113">
        <v>1000000000</v>
      </c>
      <c r="E36" s="62"/>
      <c r="F36" s="130">
        <v>158000000</v>
      </c>
      <c r="G36" s="114"/>
      <c r="H36" s="62"/>
      <c r="I36" s="62"/>
      <c r="J36" s="62"/>
      <c r="K36" s="62"/>
      <c r="L36" s="62"/>
    </row>
    <row r="37" spans="1:12" ht="15" customHeight="1" x14ac:dyDescent="0.45">
      <c r="A37" s="132"/>
      <c r="B37" s="112"/>
      <c r="C37" s="120"/>
      <c r="D37" s="113"/>
      <c r="E37" s="62"/>
      <c r="F37" s="130"/>
      <c r="G37" s="114"/>
      <c r="H37" s="62"/>
      <c r="I37" s="62"/>
      <c r="J37" s="62"/>
      <c r="K37" s="62"/>
      <c r="L37" s="62"/>
    </row>
    <row r="38" spans="1:12" ht="15" customHeight="1" x14ac:dyDescent="0.45">
      <c r="A38" s="132">
        <f t="shared" ref="A38" si="9">A36+1</f>
        <v>14</v>
      </c>
      <c r="B38" s="112" t="s">
        <v>48</v>
      </c>
      <c r="C38" s="120"/>
      <c r="D38" s="113">
        <v>1000000000</v>
      </c>
      <c r="E38" s="62"/>
      <c r="F38" s="130">
        <v>593000000</v>
      </c>
      <c r="G38" s="79"/>
      <c r="H38" s="62"/>
      <c r="I38" s="62"/>
      <c r="J38" s="62"/>
      <c r="K38" s="62"/>
      <c r="L38" s="62"/>
    </row>
    <row r="39" spans="1:12" ht="15" customHeight="1" x14ac:dyDescent="0.45">
      <c r="A39" s="132"/>
      <c r="B39" s="112"/>
      <c r="C39" s="120"/>
      <c r="D39" s="113"/>
      <c r="E39" s="62"/>
      <c r="F39" s="130"/>
      <c r="G39" s="79"/>
      <c r="H39" s="62"/>
      <c r="I39" s="62"/>
      <c r="J39" s="62"/>
      <c r="K39" s="62"/>
      <c r="L39" s="62"/>
    </row>
    <row r="40" spans="1:12" ht="15" customHeight="1" x14ac:dyDescent="0.45">
      <c r="A40" s="132">
        <f t="shared" ref="A40" si="10">A38+1</f>
        <v>15</v>
      </c>
      <c r="B40" s="112" t="s">
        <v>86</v>
      </c>
      <c r="C40" s="120"/>
      <c r="D40" s="113">
        <v>600000000</v>
      </c>
      <c r="E40" s="62"/>
      <c r="F40" s="130">
        <v>327272727.25</v>
      </c>
      <c r="G40" s="79"/>
      <c r="H40" s="62"/>
      <c r="I40" s="62"/>
      <c r="J40" s="62"/>
      <c r="K40" s="62"/>
      <c r="L40" s="62"/>
    </row>
    <row r="41" spans="1:12" ht="15" customHeight="1" x14ac:dyDescent="0.45">
      <c r="A41" s="132"/>
      <c r="B41" s="112"/>
      <c r="C41" s="120"/>
      <c r="D41" s="113"/>
      <c r="E41" s="62"/>
      <c r="F41" s="130"/>
      <c r="G41" s="79"/>
      <c r="H41" s="62"/>
      <c r="I41" s="62"/>
      <c r="J41" s="62"/>
      <c r="K41" s="62"/>
      <c r="L41" s="62"/>
    </row>
    <row r="42" spans="1:12" ht="15" customHeight="1" x14ac:dyDescent="0.45">
      <c r="A42" s="132">
        <f t="shared" ref="A42" si="11">A40+1</f>
        <v>16</v>
      </c>
      <c r="B42" s="112" t="s">
        <v>100</v>
      </c>
      <c r="C42" s="120"/>
      <c r="D42" s="113">
        <v>800000000</v>
      </c>
      <c r="E42" s="62"/>
      <c r="F42" s="130">
        <v>622222224</v>
      </c>
      <c r="G42" s="114"/>
      <c r="H42" s="62"/>
      <c r="I42" s="62"/>
      <c r="J42" s="62"/>
      <c r="K42" s="62"/>
      <c r="L42" s="62"/>
    </row>
    <row r="43" spans="1:12" ht="15" customHeight="1" x14ac:dyDescent="0.45">
      <c r="A43" s="132"/>
      <c r="B43" s="112"/>
      <c r="C43" s="120"/>
      <c r="D43" s="113"/>
      <c r="E43" s="62"/>
      <c r="F43" s="130"/>
      <c r="G43" s="114"/>
      <c r="H43" s="62"/>
      <c r="I43" s="62"/>
      <c r="J43" s="62"/>
      <c r="K43" s="62"/>
      <c r="L43" s="62"/>
    </row>
    <row r="44" spans="1:12" ht="15" customHeight="1" x14ac:dyDescent="0.45">
      <c r="A44" s="132">
        <f t="shared" ref="A44" si="12">A42+1</f>
        <v>17</v>
      </c>
      <c r="B44" s="112" t="s">
        <v>99</v>
      </c>
      <c r="C44" s="120"/>
      <c r="D44" s="113">
        <v>200000000</v>
      </c>
      <c r="E44" s="62"/>
      <c r="F44" s="130">
        <v>155555555.56</v>
      </c>
      <c r="G44" s="114"/>
      <c r="H44" s="62"/>
      <c r="I44" s="62"/>
      <c r="J44" s="62"/>
      <c r="K44" s="62"/>
      <c r="L44" s="62"/>
    </row>
    <row r="45" spans="1:12" ht="15" customHeight="1" x14ac:dyDescent="0.45">
      <c r="A45" s="132"/>
      <c r="B45" s="112"/>
      <c r="C45" s="120"/>
      <c r="D45" s="113"/>
      <c r="E45" s="62"/>
      <c r="F45" s="130"/>
      <c r="G45" s="114"/>
      <c r="H45" s="62"/>
      <c r="I45" s="62"/>
      <c r="J45" s="62"/>
      <c r="K45" s="62"/>
      <c r="L45" s="62"/>
    </row>
    <row r="46" spans="1:12" ht="15" customHeight="1" x14ac:dyDescent="0.45">
      <c r="A46" s="33"/>
      <c r="B46" s="131" t="s">
        <v>19</v>
      </c>
      <c r="C46" s="131"/>
      <c r="D46" s="131"/>
      <c r="E46" s="137">
        <f>SUM(F12:F45)</f>
        <v>17648400565.460003</v>
      </c>
      <c r="F46" s="137"/>
      <c r="G46" s="62"/>
      <c r="H46" s="135" t="s">
        <v>20</v>
      </c>
      <c r="I46" s="135"/>
      <c r="J46" s="135"/>
      <c r="K46" s="74">
        <f>SUM(L12:L35)-L14-L16-L18-L20-L22-L24-L26</f>
        <v>5468319755.3900003</v>
      </c>
      <c r="L46" s="137">
        <f>L12+L28+L30+L32+L34</f>
        <v>5468319755.3900003</v>
      </c>
    </row>
    <row r="47" spans="1:12" ht="15" customHeight="1" x14ac:dyDescent="0.45">
      <c r="A47" s="33"/>
      <c r="B47" s="131"/>
      <c r="C47" s="131"/>
      <c r="D47" s="131"/>
      <c r="E47" s="137"/>
      <c r="F47" s="137"/>
      <c r="G47" s="62"/>
      <c r="H47" s="135"/>
      <c r="I47" s="135"/>
      <c r="J47" s="135"/>
      <c r="K47" s="74"/>
      <c r="L47" s="137"/>
    </row>
    <row r="48" spans="1:12" ht="15" customHeight="1" x14ac:dyDescent="0.45">
      <c r="A48" s="9"/>
      <c r="B48" s="9"/>
      <c r="C48" s="9"/>
      <c r="D48" s="9"/>
      <c r="E48" s="9"/>
      <c r="F48" s="9"/>
      <c r="G48" s="9"/>
    </row>
    <row r="49" spans="1:12" ht="15" customHeight="1" x14ac:dyDescent="0.45">
      <c r="A49" s="136" t="s">
        <v>21</v>
      </c>
      <c r="B49" s="136"/>
      <c r="C49" s="136"/>
      <c r="D49" s="136"/>
      <c r="E49" s="136"/>
      <c r="F49" s="136"/>
      <c r="G49" s="136"/>
      <c r="H49" s="136"/>
      <c r="I49" s="136"/>
      <c r="J49" s="136"/>
      <c r="K49" s="73">
        <f>K46+E46</f>
        <v>23116720320.850002</v>
      </c>
      <c r="L49" s="138">
        <f>E46+L46</f>
        <v>23116720320.850002</v>
      </c>
    </row>
    <row r="50" spans="1:12" ht="15" customHeight="1" x14ac:dyDescent="0.45">
      <c r="A50" s="136"/>
      <c r="B50" s="136"/>
      <c r="C50" s="136"/>
      <c r="D50" s="136"/>
      <c r="E50" s="136"/>
      <c r="F50" s="136"/>
      <c r="G50" s="136"/>
      <c r="H50" s="136"/>
      <c r="I50" s="136"/>
      <c r="J50" s="136"/>
      <c r="K50" s="73"/>
      <c r="L50" s="138"/>
    </row>
    <row r="51" spans="1:12" x14ac:dyDescent="0.45">
      <c r="A51" s="82" t="s">
        <v>98</v>
      </c>
    </row>
    <row r="52" spans="1:12" ht="18.399999999999999" customHeight="1" x14ac:dyDescent="0.45">
      <c r="A52" s="129" t="s">
        <v>55</v>
      </c>
      <c r="B52" s="129"/>
      <c r="C52" s="129"/>
      <c r="D52" s="129"/>
      <c r="E52" s="129"/>
      <c r="F52" s="129"/>
      <c r="G52" s="129"/>
      <c r="H52" s="129"/>
      <c r="I52" s="129"/>
      <c r="J52" s="129"/>
      <c r="K52" s="129"/>
      <c r="L52" s="129"/>
    </row>
    <row r="53" spans="1:12" ht="23.25" customHeight="1" x14ac:dyDescent="0.45">
      <c r="A53" s="129" t="s">
        <v>56</v>
      </c>
      <c r="B53" s="129"/>
      <c r="C53" s="129"/>
      <c r="D53" s="129"/>
      <c r="E53" s="129"/>
      <c r="F53" s="129"/>
      <c r="G53" s="129"/>
      <c r="H53" s="129"/>
      <c r="I53" s="129"/>
      <c r="J53" s="129"/>
      <c r="K53" s="129"/>
      <c r="L53" s="129"/>
    </row>
    <row r="54" spans="1:12" ht="27.4" customHeight="1" x14ac:dyDescent="0.45">
      <c r="A54" s="129" t="s">
        <v>104</v>
      </c>
      <c r="B54" s="129"/>
      <c r="C54" s="129"/>
      <c r="D54" s="129"/>
      <c r="E54" s="129"/>
      <c r="F54" s="129"/>
      <c r="G54" s="129"/>
      <c r="H54" s="129"/>
      <c r="I54" s="129"/>
      <c r="J54" s="129"/>
      <c r="K54" s="129"/>
      <c r="L54" s="129"/>
    </row>
    <row r="55" spans="1:12" ht="43.5" customHeight="1" x14ac:dyDescent="0.45">
      <c r="A55" s="129" t="s">
        <v>105</v>
      </c>
      <c r="B55" s="129"/>
      <c r="C55" s="129"/>
      <c r="D55" s="129"/>
      <c r="E55" s="129"/>
      <c r="F55" s="129"/>
      <c r="G55" s="129"/>
      <c r="H55" s="129"/>
      <c r="I55" s="129"/>
      <c r="J55" s="129"/>
      <c r="K55" s="129"/>
      <c r="L55" s="129"/>
    </row>
    <row r="56" spans="1:12" x14ac:dyDescent="0.45">
      <c r="A56" s="82"/>
    </row>
  </sheetData>
  <customSheetViews>
    <customSheetView guid="{8EA58AF3-E87D-42A9-9890-AE18CCA466EF}" topLeftCell="C10">
      <selection activeCell="D24" sqref="D24"/>
    </customSheetView>
  </customSheetViews>
  <mergeCells count="173">
    <mergeCell ref="H46:J47"/>
    <mergeCell ref="A49:J50"/>
    <mergeCell ref="L46:L47"/>
    <mergeCell ref="L49:L50"/>
    <mergeCell ref="K24:K25"/>
    <mergeCell ref="L24:L25"/>
    <mergeCell ref="J24:J25"/>
    <mergeCell ref="A30:A31"/>
    <mergeCell ref="L34:L35"/>
    <mergeCell ref="E46:F47"/>
    <mergeCell ref="H30:H31"/>
    <mergeCell ref="A42:A43"/>
    <mergeCell ref="A36:A37"/>
    <mergeCell ref="B44:B45"/>
    <mergeCell ref="D32:D33"/>
    <mergeCell ref="H32:H33"/>
    <mergeCell ref="G42:G43"/>
    <mergeCell ref="F36:F37"/>
    <mergeCell ref="A38:A39"/>
    <mergeCell ref="A40:A41"/>
    <mergeCell ref="B28:B29"/>
    <mergeCell ref="J34:J35"/>
    <mergeCell ref="F34:F35"/>
    <mergeCell ref="H34:H35"/>
    <mergeCell ref="H22:H23"/>
    <mergeCell ref="A28:A29"/>
    <mergeCell ref="A44:A45"/>
    <mergeCell ref="G34:G35"/>
    <mergeCell ref="G36:G37"/>
    <mergeCell ref="G32:G33"/>
    <mergeCell ref="G30:G31"/>
    <mergeCell ref="G44:G45"/>
    <mergeCell ref="H28:H29"/>
    <mergeCell ref="A34:A35"/>
    <mergeCell ref="D22:D23"/>
    <mergeCell ref="E22:E23"/>
    <mergeCell ref="D28:D29"/>
    <mergeCell ref="B26:B27"/>
    <mergeCell ref="C26:C27"/>
    <mergeCell ref="D26:D27"/>
    <mergeCell ref="C28:C29"/>
    <mergeCell ref="B30:B31"/>
    <mergeCell ref="C30:C31"/>
    <mergeCell ref="D30:D31"/>
    <mergeCell ref="B32:B33"/>
    <mergeCell ref="C32:C33"/>
    <mergeCell ref="F38:F39"/>
    <mergeCell ref="L18:L19"/>
    <mergeCell ref="K20:K21"/>
    <mergeCell ref="L20:L21"/>
    <mergeCell ref="I20:I21"/>
    <mergeCell ref="I22:I23"/>
    <mergeCell ref="J22:J23"/>
    <mergeCell ref="K22:K23"/>
    <mergeCell ref="L32:L33"/>
    <mergeCell ref="J26:J27"/>
    <mergeCell ref="L30:L31"/>
    <mergeCell ref="K26:K27"/>
    <mergeCell ref="L26:L27"/>
    <mergeCell ref="J30:J31"/>
    <mergeCell ref="I24:I25"/>
    <mergeCell ref="I26:I27"/>
    <mergeCell ref="I28:I29"/>
    <mergeCell ref="L22:L23"/>
    <mergeCell ref="J28:J29"/>
    <mergeCell ref="L28:L29"/>
    <mergeCell ref="J32:J33"/>
    <mergeCell ref="K28:K29"/>
    <mergeCell ref="L16:L17"/>
    <mergeCell ref="K14:K15"/>
    <mergeCell ref="K18:K19"/>
    <mergeCell ref="L14:L15"/>
    <mergeCell ref="G26:G27"/>
    <mergeCell ref="H16:H17"/>
    <mergeCell ref="I16:I17"/>
    <mergeCell ref="G28:G29"/>
    <mergeCell ref="J16:J17"/>
    <mergeCell ref="K16:K17"/>
    <mergeCell ref="G22:G23"/>
    <mergeCell ref="G24:G25"/>
    <mergeCell ref="G20:G21"/>
    <mergeCell ref="I14:I15"/>
    <mergeCell ref="J14:J15"/>
    <mergeCell ref="H14:H15"/>
    <mergeCell ref="I18:I19"/>
    <mergeCell ref="J18:J19"/>
    <mergeCell ref="H18:H19"/>
    <mergeCell ref="J20:J21"/>
    <mergeCell ref="H20:H21"/>
    <mergeCell ref="G18:G19"/>
    <mergeCell ref="H24:H25"/>
    <mergeCell ref="H26:H27"/>
    <mergeCell ref="K12:K13"/>
    <mergeCell ref="L12:L13"/>
    <mergeCell ref="J12:J13"/>
    <mergeCell ref="H12:H13"/>
    <mergeCell ref="I12:I13"/>
    <mergeCell ref="G16:G17"/>
    <mergeCell ref="A16:A17"/>
    <mergeCell ref="G8:G11"/>
    <mergeCell ref="A12:A13"/>
    <mergeCell ref="G14:G15"/>
    <mergeCell ref="C12:C13"/>
    <mergeCell ref="D12:D13"/>
    <mergeCell ref="E12:E13"/>
    <mergeCell ref="C14:C15"/>
    <mergeCell ref="E14:E15"/>
    <mergeCell ref="F14:F15"/>
    <mergeCell ref="F16:F17"/>
    <mergeCell ref="A14:A15"/>
    <mergeCell ref="G12:G13"/>
    <mergeCell ref="F12:F13"/>
    <mergeCell ref="E16:E17"/>
    <mergeCell ref="C16:C17"/>
    <mergeCell ref="D16:D17"/>
    <mergeCell ref="B16:B17"/>
    <mergeCell ref="A18:A19"/>
    <mergeCell ref="C18:C19"/>
    <mergeCell ref="E18:E19"/>
    <mergeCell ref="A32:A33"/>
    <mergeCell ref="F18:F19"/>
    <mergeCell ref="F42:F43"/>
    <mergeCell ref="F44:F45"/>
    <mergeCell ref="F22:F23"/>
    <mergeCell ref="C22:C23"/>
    <mergeCell ref="F32:F33"/>
    <mergeCell ref="A20:A21"/>
    <mergeCell ref="A26:A27"/>
    <mergeCell ref="A24:A25"/>
    <mergeCell ref="A22:A23"/>
    <mergeCell ref="B20:B21"/>
    <mergeCell ref="C20:C21"/>
    <mergeCell ref="F20:F21"/>
    <mergeCell ref="E20:E21"/>
    <mergeCell ref="D44:D45"/>
    <mergeCell ref="F24:F25"/>
    <mergeCell ref="F40:F41"/>
    <mergeCell ref="B36:B37"/>
    <mergeCell ref="C36:C37"/>
    <mergeCell ref="B38:B39"/>
    <mergeCell ref="D20:D21"/>
    <mergeCell ref="C38:C39"/>
    <mergeCell ref="D38:D39"/>
    <mergeCell ref="C24:C25"/>
    <mergeCell ref="C40:C41"/>
    <mergeCell ref="C42:C43"/>
    <mergeCell ref="C44:C45"/>
    <mergeCell ref="B34:B35"/>
    <mergeCell ref="C34:C35"/>
    <mergeCell ref="A52:L52"/>
    <mergeCell ref="A53:L53"/>
    <mergeCell ref="A54:L54"/>
    <mergeCell ref="A55:L55"/>
    <mergeCell ref="A10:F10"/>
    <mergeCell ref="H10:L10"/>
    <mergeCell ref="B12:B13"/>
    <mergeCell ref="D24:D25"/>
    <mergeCell ref="D40:D41"/>
    <mergeCell ref="D42:D43"/>
    <mergeCell ref="B22:B23"/>
    <mergeCell ref="B24:B25"/>
    <mergeCell ref="B40:B41"/>
    <mergeCell ref="B42:B43"/>
    <mergeCell ref="F26:F27"/>
    <mergeCell ref="F28:F29"/>
    <mergeCell ref="F30:F31"/>
    <mergeCell ref="B46:D47"/>
    <mergeCell ref="D34:D35"/>
    <mergeCell ref="D36:D37"/>
    <mergeCell ref="D14:D15"/>
    <mergeCell ref="B14:B15"/>
    <mergeCell ref="B18:B19"/>
    <mergeCell ref="D18:D19"/>
  </mergeCells>
  <pageMargins left="0.7" right="0.7" top="0.75" bottom="0.75" header="0.3" footer="0.3"/>
  <pageSetup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S54"/>
  <sheetViews>
    <sheetView showGridLines="0" view="pageBreakPreview" zoomScale="80" zoomScaleNormal="100" zoomScaleSheetLayoutView="80" workbookViewId="0">
      <selection activeCell="K10" sqref="K10:P10"/>
    </sheetView>
  </sheetViews>
  <sheetFormatPr baseColWidth="10" defaultRowHeight="14.25" x14ac:dyDescent="0.45"/>
  <cols>
    <col min="1" max="1" width="4" customWidth="1"/>
    <col min="2" max="2" width="21.3984375" customWidth="1"/>
    <col min="3" max="3" width="2" customWidth="1"/>
    <col min="4" max="4" width="17.59765625" customWidth="1"/>
    <col min="5" max="5" width="1.3984375" customWidth="1"/>
    <col min="6" max="6" width="24" customWidth="1"/>
    <col min="7" max="7" width="20.59765625" customWidth="1"/>
    <col min="8" max="8" width="29" customWidth="1"/>
    <col min="9" max="9" width="19.3984375" customWidth="1"/>
    <col min="10" max="10" width="3.1328125" customWidth="1"/>
    <col min="11" max="11" width="22.1328125" customWidth="1"/>
    <col min="12" max="12" width="16.86328125" customWidth="1"/>
    <col min="13" max="13" width="20.3984375" customWidth="1"/>
    <col min="14" max="14" width="27" customWidth="1"/>
    <col min="15" max="15" width="27.73046875" customWidth="1"/>
    <col min="16" max="16" width="19.59765625" customWidth="1"/>
    <col min="17" max="17" width="17.86328125" bestFit="1" customWidth="1"/>
    <col min="18" max="18" width="15.1328125" bestFit="1" customWidth="1"/>
  </cols>
  <sheetData>
    <row r="8" spans="1:19" ht="45" x14ac:dyDescent="0.45">
      <c r="A8" s="1"/>
      <c r="B8" s="2" t="s">
        <v>0</v>
      </c>
      <c r="C8" s="2"/>
      <c r="D8" s="2" t="s">
        <v>62</v>
      </c>
      <c r="E8" s="2"/>
      <c r="F8" s="2" t="s">
        <v>90</v>
      </c>
      <c r="G8" s="2" t="s">
        <v>91</v>
      </c>
      <c r="H8" s="2" t="s">
        <v>92</v>
      </c>
      <c r="I8" s="2" t="s">
        <v>22</v>
      </c>
      <c r="J8" s="117"/>
      <c r="K8" s="2" t="s">
        <v>0</v>
      </c>
      <c r="L8" s="2" t="s">
        <v>62</v>
      </c>
      <c r="M8" s="2" t="s">
        <v>90</v>
      </c>
      <c r="N8" s="2" t="s">
        <v>91</v>
      </c>
      <c r="O8" s="2" t="s">
        <v>92</v>
      </c>
      <c r="P8" s="2" t="s">
        <v>22</v>
      </c>
      <c r="Q8" s="10"/>
      <c r="R8" s="10"/>
      <c r="S8" s="10"/>
    </row>
    <row r="9" spans="1:19" x14ac:dyDescent="0.45">
      <c r="A9" s="1"/>
      <c r="B9" s="3"/>
      <c r="C9" s="3"/>
      <c r="D9" s="3"/>
      <c r="E9" s="3"/>
      <c r="F9" s="3"/>
      <c r="G9" s="3"/>
      <c r="H9" s="3"/>
      <c r="I9" s="3"/>
      <c r="J9" s="117"/>
      <c r="K9" s="3"/>
      <c r="L9" s="3"/>
      <c r="M9" s="3"/>
      <c r="N9" s="3"/>
      <c r="O9" s="3"/>
      <c r="P9" s="3"/>
      <c r="Q9" s="11"/>
      <c r="R9" s="11"/>
      <c r="S9" s="11"/>
    </row>
    <row r="10" spans="1:19" ht="17.649999999999999" x14ac:dyDescent="0.5">
      <c r="A10" s="139" t="s">
        <v>3</v>
      </c>
      <c r="B10" s="139"/>
      <c r="C10" s="139"/>
      <c r="D10" s="139"/>
      <c r="E10" s="139"/>
      <c r="F10" s="139"/>
      <c r="G10" s="139"/>
      <c r="H10" s="139"/>
      <c r="I10" s="139"/>
      <c r="J10" s="117"/>
      <c r="K10" s="139" t="s">
        <v>4</v>
      </c>
      <c r="L10" s="139"/>
      <c r="M10" s="139"/>
      <c r="N10" s="139"/>
      <c r="O10" s="139"/>
      <c r="P10" s="139"/>
      <c r="Q10" s="12"/>
      <c r="R10" s="12"/>
      <c r="S10" s="13"/>
    </row>
    <row r="11" spans="1:19" x14ac:dyDescent="0.45">
      <c r="A11" s="6"/>
      <c r="B11" s="8"/>
      <c r="C11" s="8"/>
      <c r="D11" s="8"/>
      <c r="E11" s="8"/>
      <c r="F11" s="8"/>
      <c r="G11" s="8"/>
      <c r="H11" s="8"/>
      <c r="I11" s="8"/>
      <c r="J11" s="128"/>
      <c r="K11" s="8"/>
      <c r="L11" s="8"/>
      <c r="M11" s="8"/>
      <c r="N11" s="8"/>
      <c r="O11" s="8"/>
      <c r="P11" s="8"/>
      <c r="Q11" s="12"/>
      <c r="R11" s="12"/>
      <c r="S11" s="12"/>
    </row>
    <row r="12" spans="1:19" ht="15.75" customHeight="1" x14ac:dyDescent="0.45">
      <c r="A12" s="114">
        <v>1</v>
      </c>
      <c r="B12" s="119" t="s">
        <v>7</v>
      </c>
      <c r="C12" s="60"/>
      <c r="D12" s="125">
        <v>5115348231</v>
      </c>
      <c r="E12" s="60"/>
      <c r="F12" s="145">
        <v>5076097183.3599997</v>
      </c>
      <c r="G12" s="144">
        <v>0</v>
      </c>
      <c r="H12" s="141">
        <v>9152724.9700000007</v>
      </c>
      <c r="I12" s="143">
        <f>F12+G12-H12</f>
        <v>5066944458.3899994</v>
      </c>
      <c r="J12" s="114">
        <f>A44+1</f>
        <v>18</v>
      </c>
      <c r="K12" s="116" t="s">
        <v>8</v>
      </c>
      <c r="L12" s="141">
        <v>1000000000</v>
      </c>
      <c r="M12" s="151">
        <v>785065558.42999995</v>
      </c>
      <c r="N12" s="149">
        <v>0</v>
      </c>
      <c r="O12" s="141">
        <v>12461358.060000001</v>
      </c>
      <c r="P12" s="141">
        <f>M12+N12-O12</f>
        <v>772604200.37</v>
      </c>
      <c r="Q12" s="141"/>
    </row>
    <row r="13" spans="1:19" ht="15.75" customHeight="1" x14ac:dyDescent="0.45">
      <c r="A13" s="114"/>
      <c r="B13" s="119"/>
      <c r="C13" s="60"/>
      <c r="D13" s="113"/>
      <c r="E13" s="60"/>
      <c r="F13" s="146"/>
      <c r="G13" s="144"/>
      <c r="H13" s="141"/>
      <c r="I13" s="141"/>
      <c r="J13" s="114"/>
      <c r="K13" s="116"/>
      <c r="L13" s="141"/>
      <c r="M13" s="151"/>
      <c r="N13" s="149"/>
      <c r="O13" s="141"/>
      <c r="P13" s="141"/>
      <c r="Q13" s="141"/>
      <c r="R13" s="21"/>
    </row>
    <row r="14" spans="1:19" ht="15.75" customHeight="1" x14ac:dyDescent="0.45">
      <c r="A14" s="114">
        <f>A12+1</f>
        <v>2</v>
      </c>
      <c r="B14" s="119" t="s">
        <v>67</v>
      </c>
      <c r="C14" s="60"/>
      <c r="D14" s="113">
        <v>3000000000</v>
      </c>
      <c r="E14" s="60"/>
      <c r="F14" s="141">
        <v>2981281258.6199999</v>
      </c>
      <c r="G14" s="144">
        <v>0</v>
      </c>
      <c r="H14" s="141">
        <v>5438806.0899999999</v>
      </c>
      <c r="I14" s="141">
        <f>F14+G14-H14</f>
        <v>2975842452.5299997</v>
      </c>
      <c r="J14" s="114">
        <f>J12+1</f>
        <v>19</v>
      </c>
      <c r="K14" s="116" t="s">
        <v>57</v>
      </c>
      <c r="L14" s="141">
        <v>1000000000</v>
      </c>
      <c r="M14" s="141">
        <v>995600150</v>
      </c>
      <c r="N14" s="149">
        <v>0</v>
      </c>
      <c r="O14" s="141">
        <v>0</v>
      </c>
      <c r="P14" s="141">
        <f>'FORMATO 2 '!L14</f>
        <v>995600150</v>
      </c>
      <c r="Q14" s="141"/>
      <c r="R14" s="19"/>
    </row>
    <row r="15" spans="1:19" ht="15.75" customHeight="1" x14ac:dyDescent="0.45">
      <c r="A15" s="114"/>
      <c r="B15" s="119"/>
      <c r="C15" s="60"/>
      <c r="D15" s="113"/>
      <c r="E15" s="60"/>
      <c r="F15" s="141"/>
      <c r="G15" s="144"/>
      <c r="H15" s="141"/>
      <c r="I15" s="141"/>
      <c r="J15" s="114"/>
      <c r="K15" s="116"/>
      <c r="L15" s="141"/>
      <c r="M15" s="141"/>
      <c r="N15" s="149"/>
      <c r="O15" s="141"/>
      <c r="P15" s="141"/>
      <c r="Q15" s="141"/>
      <c r="R15" s="20"/>
    </row>
    <row r="16" spans="1:19" ht="15.75" customHeight="1" x14ac:dyDescent="0.45">
      <c r="A16" s="114">
        <f t="shared" ref="A16" si="0">A14+1</f>
        <v>3</v>
      </c>
      <c r="B16" s="119" t="s">
        <v>68</v>
      </c>
      <c r="C16" s="60"/>
      <c r="D16" s="113">
        <v>2000000000</v>
      </c>
      <c r="E16" s="60"/>
      <c r="F16" s="141">
        <v>1988688000</v>
      </c>
      <c r="G16" s="144">
        <v>0</v>
      </c>
      <c r="H16" s="141">
        <v>3628000</v>
      </c>
      <c r="I16" s="141">
        <f>F16+G16-H16</f>
        <v>1985060000</v>
      </c>
      <c r="J16" s="114">
        <f t="shared" ref="J16" si="1">J14+1</f>
        <v>20</v>
      </c>
      <c r="K16" s="116" t="s">
        <v>57</v>
      </c>
      <c r="L16" s="141">
        <v>300000000</v>
      </c>
      <c r="M16" s="150">
        <v>300000000</v>
      </c>
      <c r="N16" s="149">
        <v>0</v>
      </c>
      <c r="O16" s="141">
        <v>0</v>
      </c>
      <c r="P16" s="141">
        <f>'FORMATO 2 '!L16</f>
        <v>300000000</v>
      </c>
      <c r="Q16" s="141"/>
      <c r="R16" s="20"/>
    </row>
    <row r="17" spans="1:18" ht="15.75" customHeight="1" x14ac:dyDescent="0.45">
      <c r="A17" s="114"/>
      <c r="B17" s="119"/>
      <c r="C17" s="60"/>
      <c r="D17" s="113"/>
      <c r="E17" s="60"/>
      <c r="F17" s="141"/>
      <c r="G17" s="144"/>
      <c r="H17" s="141"/>
      <c r="I17" s="141"/>
      <c r="J17" s="114"/>
      <c r="K17" s="116"/>
      <c r="L17" s="141"/>
      <c r="M17" s="150"/>
      <c r="N17" s="149"/>
      <c r="O17" s="141"/>
      <c r="P17" s="141"/>
      <c r="Q17" s="141"/>
      <c r="R17" s="20"/>
    </row>
    <row r="18" spans="1:18" ht="15.75" customHeight="1" x14ac:dyDescent="0.45">
      <c r="A18" s="114">
        <f t="shared" ref="A18" si="2">A16+1</f>
        <v>4</v>
      </c>
      <c r="B18" s="119" t="s">
        <v>68</v>
      </c>
      <c r="C18" s="60"/>
      <c r="D18" s="113">
        <v>1000000000</v>
      </c>
      <c r="E18" s="60"/>
      <c r="F18" s="141">
        <v>994344000</v>
      </c>
      <c r="G18" s="144">
        <v>0</v>
      </c>
      <c r="H18" s="141">
        <v>1814000</v>
      </c>
      <c r="I18" s="141">
        <f>F18+G18-H18</f>
        <v>992530000</v>
      </c>
      <c r="J18" s="114">
        <f t="shared" ref="J18" si="3">J16+1</f>
        <v>21</v>
      </c>
      <c r="K18" s="116" t="s">
        <v>57</v>
      </c>
      <c r="L18" s="141">
        <v>299888355</v>
      </c>
      <c r="M18" s="152">
        <v>299888355</v>
      </c>
      <c r="N18" s="149">
        <v>0</v>
      </c>
      <c r="O18" s="141">
        <v>0</v>
      </c>
      <c r="P18" s="141">
        <f>'FORMATO 2 '!L18</f>
        <v>299888355</v>
      </c>
      <c r="Q18" s="141"/>
    </row>
    <row r="19" spans="1:18" ht="15.75" customHeight="1" x14ac:dyDescent="0.45">
      <c r="A19" s="114"/>
      <c r="B19" s="119"/>
      <c r="C19" s="60"/>
      <c r="D19" s="113"/>
      <c r="E19" s="60"/>
      <c r="F19" s="141"/>
      <c r="G19" s="144"/>
      <c r="H19" s="141"/>
      <c r="I19" s="141"/>
      <c r="J19" s="114"/>
      <c r="K19" s="116"/>
      <c r="L19" s="141"/>
      <c r="M19" s="152"/>
      <c r="N19" s="149"/>
      <c r="O19" s="141"/>
      <c r="P19" s="141"/>
      <c r="Q19" s="141"/>
      <c r="R19" s="20"/>
    </row>
    <row r="20" spans="1:18" ht="15.75" customHeight="1" x14ac:dyDescent="0.45">
      <c r="A20" s="114">
        <f t="shared" ref="A20" si="4">A18+1</f>
        <v>5</v>
      </c>
      <c r="B20" s="119" t="s">
        <v>7</v>
      </c>
      <c r="C20" s="118"/>
      <c r="D20" s="113">
        <v>2300000000</v>
      </c>
      <c r="E20" s="118"/>
      <c r="F20" s="144">
        <v>1143874890</v>
      </c>
      <c r="G20" s="144">
        <f>245000000+909000000</f>
        <v>1154000000</v>
      </c>
      <c r="H20" s="141">
        <v>2678249</v>
      </c>
      <c r="I20" s="141">
        <f>F20+G20-H20</f>
        <v>2295196641</v>
      </c>
      <c r="J20" s="114">
        <f t="shared" ref="J20" si="5">J18+1</f>
        <v>22</v>
      </c>
      <c r="K20" s="116" t="s">
        <v>57</v>
      </c>
      <c r="L20" s="141">
        <v>223786059</v>
      </c>
      <c r="M20" s="141">
        <v>211994864</v>
      </c>
      <c r="N20" s="149">
        <v>0</v>
      </c>
      <c r="O20" s="141">
        <v>0</v>
      </c>
      <c r="P20" s="141">
        <f>'FORMATO 2 '!L20</f>
        <v>211994864</v>
      </c>
      <c r="Q20" s="141"/>
    </row>
    <row r="21" spans="1:18" ht="15.75" customHeight="1" x14ac:dyDescent="0.45">
      <c r="A21" s="114"/>
      <c r="B21" s="119"/>
      <c r="C21" s="118"/>
      <c r="D21" s="113"/>
      <c r="E21" s="118"/>
      <c r="F21" s="144"/>
      <c r="G21" s="144"/>
      <c r="H21" s="141"/>
      <c r="I21" s="141"/>
      <c r="J21" s="114"/>
      <c r="K21" s="116"/>
      <c r="L21" s="141"/>
      <c r="M21" s="141"/>
      <c r="N21" s="149"/>
      <c r="O21" s="141"/>
      <c r="P21" s="141"/>
      <c r="Q21" s="141"/>
      <c r="R21" s="20"/>
    </row>
    <row r="22" spans="1:18" ht="15.75" customHeight="1" x14ac:dyDescent="0.45">
      <c r="A22" s="114">
        <f t="shared" ref="A22" si="6">A20+1</f>
        <v>6</v>
      </c>
      <c r="B22" s="119" t="s">
        <v>86</v>
      </c>
      <c r="C22" s="118"/>
      <c r="D22" s="113">
        <v>1000000000</v>
      </c>
      <c r="E22" s="118"/>
      <c r="F22" s="140">
        <v>987754696.70000005</v>
      </c>
      <c r="G22" s="142">
        <v>0</v>
      </c>
      <c r="H22" s="141">
        <v>1683024.97</v>
      </c>
      <c r="I22" s="141">
        <f>F22+G22-H22</f>
        <v>986071671.73000002</v>
      </c>
      <c r="J22" s="114">
        <f t="shared" ref="J22" si="7">J20+1</f>
        <v>23</v>
      </c>
      <c r="K22" s="116" t="s">
        <v>57</v>
      </c>
      <c r="L22" s="141">
        <v>500379494</v>
      </c>
      <c r="M22" s="141">
        <v>500379494</v>
      </c>
      <c r="N22" s="149">
        <v>0</v>
      </c>
      <c r="O22" s="141">
        <v>0</v>
      </c>
      <c r="P22" s="141">
        <f>'FORMATO 2 '!L22</f>
        <v>500379494</v>
      </c>
      <c r="Q22" s="141"/>
    </row>
    <row r="23" spans="1:18" ht="15.75" customHeight="1" x14ac:dyDescent="0.45">
      <c r="A23" s="114"/>
      <c r="B23" s="119"/>
      <c r="C23" s="118"/>
      <c r="D23" s="113"/>
      <c r="E23" s="118"/>
      <c r="F23" s="140"/>
      <c r="G23" s="116"/>
      <c r="H23" s="141"/>
      <c r="I23" s="141"/>
      <c r="J23" s="114"/>
      <c r="K23" s="116"/>
      <c r="L23" s="141"/>
      <c r="M23" s="141"/>
      <c r="N23" s="149"/>
      <c r="O23" s="141"/>
      <c r="P23" s="141"/>
      <c r="Q23" s="141"/>
    </row>
    <row r="24" spans="1:18" ht="15.75" customHeight="1" x14ac:dyDescent="0.45">
      <c r="A24" s="114">
        <f t="shared" ref="A24" si="8">A22+1</f>
        <v>7</v>
      </c>
      <c r="B24" s="119" t="s">
        <v>85</v>
      </c>
      <c r="C24" s="118"/>
      <c r="D24" s="113">
        <v>882581089.62</v>
      </c>
      <c r="E24" s="118"/>
      <c r="F24" s="140">
        <v>806078303.38</v>
      </c>
      <c r="G24" s="142">
        <v>0</v>
      </c>
      <c r="H24" s="141">
        <v>1373468.45</v>
      </c>
      <c r="I24" s="141">
        <f>F24+G24-H24</f>
        <v>804704834.92999995</v>
      </c>
      <c r="J24" s="114">
        <f t="shared" ref="J24" si="9">J22+1</f>
        <v>24</v>
      </c>
      <c r="K24" s="116" t="s">
        <v>57</v>
      </c>
      <c r="L24" s="141">
        <v>86788886</v>
      </c>
      <c r="M24" s="141">
        <v>86788886</v>
      </c>
      <c r="N24" s="149">
        <v>0</v>
      </c>
      <c r="O24" s="141">
        <v>0</v>
      </c>
      <c r="P24" s="141">
        <f>'FORMATO 2 '!L24</f>
        <v>86788886</v>
      </c>
      <c r="Q24" s="141"/>
    </row>
    <row r="25" spans="1:18" ht="15.75" customHeight="1" x14ac:dyDescent="0.45">
      <c r="A25" s="114"/>
      <c r="B25" s="119"/>
      <c r="C25" s="118"/>
      <c r="D25" s="113"/>
      <c r="E25" s="118"/>
      <c r="F25" s="140"/>
      <c r="G25" s="116"/>
      <c r="H25" s="141"/>
      <c r="I25" s="141"/>
      <c r="J25" s="114"/>
      <c r="K25" s="116"/>
      <c r="L25" s="141"/>
      <c r="M25" s="141"/>
      <c r="N25" s="149"/>
      <c r="O25" s="141"/>
      <c r="P25" s="141"/>
      <c r="Q25" s="141"/>
    </row>
    <row r="26" spans="1:18" ht="15.75" customHeight="1" x14ac:dyDescent="0.45">
      <c r="A26" s="114">
        <f t="shared" ref="A26:A44" si="10">A24+1</f>
        <v>8</v>
      </c>
      <c r="B26" s="119" t="s">
        <v>93</v>
      </c>
      <c r="C26" s="120"/>
      <c r="D26" s="113">
        <v>1200000000</v>
      </c>
      <c r="F26" s="140">
        <v>0</v>
      </c>
      <c r="G26" s="140">
        <v>73000000</v>
      </c>
      <c r="H26" s="140">
        <v>0</v>
      </c>
      <c r="I26" s="140">
        <f>F26+G26-H26</f>
        <v>73000000</v>
      </c>
      <c r="J26" s="114">
        <f t="shared" ref="J26" si="11">J24+1</f>
        <v>25</v>
      </c>
      <c r="K26" s="116" t="s">
        <v>57</v>
      </c>
      <c r="L26" s="141">
        <v>56998668</v>
      </c>
      <c r="M26" s="141">
        <v>56000000</v>
      </c>
      <c r="N26" s="149">
        <v>0</v>
      </c>
      <c r="O26" s="141">
        <v>0</v>
      </c>
      <c r="P26" s="141">
        <f>'FORMATO 2 '!L26</f>
        <v>56000000</v>
      </c>
      <c r="Q26" s="141"/>
    </row>
    <row r="27" spans="1:18" ht="15.75" customHeight="1" x14ac:dyDescent="0.45">
      <c r="A27" s="114"/>
      <c r="B27" s="119"/>
      <c r="C27" s="120"/>
      <c r="D27" s="113"/>
      <c r="F27" s="140"/>
      <c r="G27" s="140"/>
      <c r="H27" s="140"/>
      <c r="I27" s="140"/>
      <c r="J27" s="114"/>
      <c r="K27" s="116"/>
      <c r="L27" s="141"/>
      <c r="M27" s="141"/>
      <c r="N27" s="149"/>
      <c r="O27" s="141"/>
      <c r="P27" s="141"/>
      <c r="Q27" s="141"/>
    </row>
    <row r="28" spans="1:18" ht="15" customHeight="1" x14ac:dyDescent="0.45">
      <c r="A28" s="114">
        <f t="shared" si="10"/>
        <v>9</v>
      </c>
      <c r="B28" s="119" t="s">
        <v>93</v>
      </c>
      <c r="C28" s="120"/>
      <c r="D28" s="113">
        <v>300000000</v>
      </c>
      <c r="F28" s="140">
        <v>0</v>
      </c>
      <c r="G28" s="140">
        <v>160000000</v>
      </c>
      <c r="H28" s="140">
        <v>0</v>
      </c>
      <c r="I28" s="140">
        <f>F28+G28-H28</f>
        <v>160000000</v>
      </c>
      <c r="J28" s="114">
        <f t="shared" ref="J28" si="12">J26+1</f>
        <v>26</v>
      </c>
      <c r="K28" s="116" t="s">
        <v>8</v>
      </c>
      <c r="L28" s="141">
        <v>2500000000</v>
      </c>
      <c r="M28" s="141">
        <v>2481563984.5700002</v>
      </c>
      <c r="N28" s="149">
        <v>0</v>
      </c>
      <c r="O28" s="141">
        <v>4579825.29</v>
      </c>
      <c r="P28" s="141">
        <f>M28+N28-O28</f>
        <v>2476984159.2800002</v>
      </c>
      <c r="Q28" s="141"/>
    </row>
    <row r="29" spans="1:18" ht="15" customHeight="1" x14ac:dyDescent="0.45">
      <c r="A29" s="114"/>
      <c r="B29" s="119"/>
      <c r="C29" s="120"/>
      <c r="D29" s="113"/>
      <c r="F29" s="140"/>
      <c r="G29" s="140"/>
      <c r="H29" s="140"/>
      <c r="I29" s="140"/>
      <c r="J29" s="114"/>
      <c r="K29" s="116"/>
      <c r="L29" s="141"/>
      <c r="M29" s="141"/>
      <c r="N29" s="149"/>
      <c r="O29" s="141"/>
      <c r="P29" s="141"/>
      <c r="Q29" s="141"/>
    </row>
    <row r="30" spans="1:18" ht="15.75" customHeight="1" x14ac:dyDescent="0.45">
      <c r="A30" s="114">
        <f t="shared" si="10"/>
        <v>10</v>
      </c>
      <c r="B30" s="119" t="s">
        <v>77</v>
      </c>
      <c r="C30" s="120"/>
      <c r="D30" s="113">
        <v>700000000</v>
      </c>
      <c r="F30" s="140">
        <v>0</v>
      </c>
      <c r="G30" s="140">
        <v>67000000</v>
      </c>
      <c r="H30" s="140">
        <v>0</v>
      </c>
      <c r="I30" s="140">
        <f>F30+G30-H30</f>
        <v>67000000</v>
      </c>
      <c r="J30" s="114">
        <f t="shared" ref="J30" si="13">J28+1</f>
        <v>27</v>
      </c>
      <c r="K30" s="116" t="s">
        <v>8</v>
      </c>
      <c r="L30" s="141">
        <v>569432472.52999997</v>
      </c>
      <c r="M30" s="141">
        <v>564107161.50999999</v>
      </c>
      <c r="N30" s="149">
        <v>0</v>
      </c>
      <c r="O30" s="141">
        <v>1041082.27</v>
      </c>
      <c r="P30" s="141">
        <f t="shared" ref="P30" si="14">M30+N30-O30</f>
        <v>563066079.24000001</v>
      </c>
      <c r="Q30" s="141"/>
    </row>
    <row r="31" spans="1:18" ht="15.75" customHeight="1" x14ac:dyDescent="0.45">
      <c r="A31" s="114"/>
      <c r="B31" s="119"/>
      <c r="C31" s="120"/>
      <c r="D31" s="113"/>
      <c r="F31" s="140"/>
      <c r="G31" s="140"/>
      <c r="H31" s="140"/>
      <c r="I31" s="140"/>
      <c r="J31" s="114"/>
      <c r="K31" s="116"/>
      <c r="L31" s="141"/>
      <c r="M31" s="141"/>
      <c r="N31" s="149"/>
      <c r="O31" s="141"/>
      <c r="P31" s="141"/>
      <c r="Q31" s="141"/>
    </row>
    <row r="32" spans="1:18" ht="15" customHeight="1" x14ac:dyDescent="0.45">
      <c r="A32" s="114">
        <f t="shared" si="10"/>
        <v>11</v>
      </c>
      <c r="B32" s="119" t="s">
        <v>77</v>
      </c>
      <c r="C32" s="120"/>
      <c r="D32" s="113">
        <v>1000000000</v>
      </c>
      <c r="E32" s="118"/>
      <c r="F32" s="140">
        <v>0</v>
      </c>
      <c r="G32" s="140">
        <v>124000000</v>
      </c>
      <c r="H32" s="140">
        <v>0</v>
      </c>
      <c r="I32" s="140">
        <f>F32+G32-H32</f>
        <v>124000000</v>
      </c>
      <c r="J32" s="114">
        <f t="shared" ref="J32:J34" si="15">J30+1</f>
        <v>28</v>
      </c>
      <c r="K32" s="116" t="s">
        <v>8</v>
      </c>
      <c r="L32" s="141">
        <v>2250000000</v>
      </c>
      <c r="M32" s="141">
        <v>718887273.88999999</v>
      </c>
      <c r="N32" s="149">
        <v>360000000</v>
      </c>
      <c r="O32" s="141">
        <v>1544223.5</v>
      </c>
      <c r="P32" s="141">
        <f t="shared" ref="P32" si="16">M32+N32-O32</f>
        <v>1077343050.3899999</v>
      </c>
      <c r="Q32" s="141"/>
    </row>
    <row r="33" spans="1:18" ht="15" customHeight="1" x14ac:dyDescent="0.45">
      <c r="A33" s="114"/>
      <c r="B33" s="119"/>
      <c r="C33" s="120"/>
      <c r="D33" s="113"/>
      <c r="E33" s="118"/>
      <c r="F33" s="140"/>
      <c r="G33" s="140"/>
      <c r="H33" s="140"/>
      <c r="I33" s="140"/>
      <c r="J33" s="114"/>
      <c r="K33" s="116"/>
      <c r="L33" s="141"/>
      <c r="M33" s="141"/>
      <c r="N33" s="149"/>
      <c r="O33" s="141"/>
      <c r="P33" s="141"/>
      <c r="Q33" s="141"/>
    </row>
    <row r="34" spans="1:18" ht="15" customHeight="1" x14ac:dyDescent="0.45">
      <c r="A34" s="114">
        <f t="shared" si="10"/>
        <v>12</v>
      </c>
      <c r="B34" s="119" t="s">
        <v>48</v>
      </c>
      <c r="C34" s="120"/>
      <c r="D34" s="113">
        <v>1000000000</v>
      </c>
      <c r="E34" s="118"/>
      <c r="F34" s="140">
        <v>0</v>
      </c>
      <c r="G34" s="140">
        <v>262000000</v>
      </c>
      <c r="H34" s="140">
        <v>0</v>
      </c>
      <c r="I34" s="140">
        <f>F34+G34-H34</f>
        <v>262000000</v>
      </c>
      <c r="J34" s="114">
        <f t="shared" si="15"/>
        <v>29</v>
      </c>
      <c r="K34" s="116" t="s">
        <v>8</v>
      </c>
      <c r="L34" s="141">
        <v>700000000</v>
      </c>
      <c r="M34" s="141">
        <v>579388584.60000002</v>
      </c>
      <c r="N34" s="149">
        <v>0</v>
      </c>
      <c r="O34" s="141">
        <v>1066318.5</v>
      </c>
      <c r="P34" s="141">
        <f t="shared" ref="P34" si="17">M34+N34-O34</f>
        <v>578322266.10000002</v>
      </c>
      <c r="Q34" s="141"/>
    </row>
    <row r="35" spans="1:18" ht="15" customHeight="1" x14ac:dyDescent="0.45">
      <c r="A35" s="114"/>
      <c r="B35" s="119"/>
      <c r="C35" s="120"/>
      <c r="D35" s="113"/>
      <c r="E35" s="118"/>
      <c r="F35" s="140"/>
      <c r="G35" s="140"/>
      <c r="H35" s="140"/>
      <c r="I35" s="140"/>
      <c r="J35" s="114"/>
      <c r="K35" s="116"/>
      <c r="L35" s="141"/>
      <c r="M35" s="141"/>
      <c r="N35" s="149"/>
      <c r="O35" s="141"/>
      <c r="P35" s="141"/>
      <c r="Q35" s="141"/>
    </row>
    <row r="36" spans="1:18" ht="15" customHeight="1" x14ac:dyDescent="0.45">
      <c r="A36" s="114">
        <f t="shared" si="10"/>
        <v>13</v>
      </c>
      <c r="B36" s="119" t="s">
        <v>48</v>
      </c>
      <c r="C36" s="120"/>
      <c r="D36" s="113">
        <v>1000000000</v>
      </c>
      <c r="E36" s="118"/>
      <c r="F36" s="140">
        <v>0</v>
      </c>
      <c r="G36" s="140">
        <v>158000000</v>
      </c>
      <c r="H36" s="140">
        <v>0</v>
      </c>
      <c r="I36" s="140">
        <f>F36+G36-H36</f>
        <v>158000000</v>
      </c>
      <c r="J36" s="114"/>
      <c r="K36" s="62"/>
      <c r="L36" s="62"/>
      <c r="M36" s="62"/>
      <c r="N36" s="62"/>
      <c r="O36" s="62"/>
      <c r="P36" s="62"/>
      <c r="Q36" s="141"/>
    </row>
    <row r="37" spans="1:18" ht="15" customHeight="1" x14ac:dyDescent="0.45">
      <c r="A37" s="114"/>
      <c r="B37" s="119"/>
      <c r="C37" s="120"/>
      <c r="D37" s="113"/>
      <c r="E37" s="118"/>
      <c r="F37" s="140"/>
      <c r="G37" s="140"/>
      <c r="H37" s="140"/>
      <c r="I37" s="140"/>
      <c r="J37" s="114"/>
      <c r="K37" s="62"/>
      <c r="L37" s="62"/>
      <c r="M37" s="62"/>
      <c r="N37" s="62"/>
      <c r="O37" s="62"/>
      <c r="P37" s="62"/>
      <c r="Q37" s="141"/>
    </row>
    <row r="38" spans="1:18" ht="15" customHeight="1" x14ac:dyDescent="0.45">
      <c r="A38" s="114">
        <f t="shared" si="10"/>
        <v>14</v>
      </c>
      <c r="B38" s="119" t="s">
        <v>48</v>
      </c>
      <c r="C38" s="120"/>
      <c r="D38" s="113">
        <v>1000000000</v>
      </c>
      <c r="E38" s="118"/>
      <c r="F38" s="140">
        <v>0</v>
      </c>
      <c r="G38" s="140">
        <v>593000000</v>
      </c>
      <c r="H38" s="140">
        <v>0</v>
      </c>
      <c r="I38" s="140">
        <f>F38+G38-H38</f>
        <v>593000000</v>
      </c>
      <c r="J38" s="79"/>
      <c r="K38" s="62"/>
      <c r="L38" s="62"/>
      <c r="M38" s="62"/>
      <c r="N38" s="62"/>
      <c r="O38" s="62"/>
      <c r="P38" s="62"/>
      <c r="Q38" s="80"/>
    </row>
    <row r="39" spans="1:18" ht="15" customHeight="1" x14ac:dyDescent="0.45">
      <c r="A39" s="114"/>
      <c r="B39" s="119"/>
      <c r="C39" s="120"/>
      <c r="D39" s="113"/>
      <c r="E39" s="118"/>
      <c r="F39" s="140"/>
      <c r="G39" s="140"/>
      <c r="H39" s="140"/>
      <c r="I39" s="140"/>
      <c r="J39" s="79"/>
      <c r="K39" s="62"/>
      <c r="L39" s="62"/>
      <c r="M39" s="62"/>
      <c r="N39" s="62"/>
      <c r="O39" s="62"/>
      <c r="P39" s="62"/>
      <c r="Q39" s="80"/>
    </row>
    <row r="40" spans="1:18" ht="15" customHeight="1" x14ac:dyDescent="0.45">
      <c r="A40" s="114">
        <f t="shared" si="10"/>
        <v>15</v>
      </c>
      <c r="B40" s="119" t="s">
        <v>109</v>
      </c>
      <c r="C40" s="118"/>
      <c r="D40" s="113">
        <v>600000000</v>
      </c>
      <c r="E40" s="118"/>
      <c r="F40" s="140">
        <v>490909090.89999998</v>
      </c>
      <c r="G40" s="140">
        <v>0</v>
      </c>
      <c r="H40" s="140">
        <v>163636363.65000001</v>
      </c>
      <c r="I40" s="140">
        <f>F40+G40-H40</f>
        <v>327272727.25</v>
      </c>
      <c r="J40" s="79"/>
      <c r="K40" s="62"/>
      <c r="L40" s="62"/>
      <c r="M40" s="62"/>
      <c r="N40" s="62"/>
      <c r="O40" s="62"/>
      <c r="P40" s="62"/>
      <c r="Q40" s="80"/>
    </row>
    <row r="41" spans="1:18" ht="15" customHeight="1" x14ac:dyDescent="0.45">
      <c r="A41" s="114"/>
      <c r="B41" s="119"/>
      <c r="C41" s="118"/>
      <c r="D41" s="113"/>
      <c r="E41" s="118"/>
      <c r="F41" s="140"/>
      <c r="G41" s="140"/>
      <c r="H41" s="140"/>
      <c r="I41" s="140"/>
      <c r="J41" s="79"/>
      <c r="K41" s="62"/>
      <c r="L41" s="62"/>
      <c r="M41" s="62"/>
      <c r="N41" s="62"/>
      <c r="O41" s="62"/>
      <c r="P41" s="62"/>
      <c r="Q41" s="80"/>
    </row>
    <row r="42" spans="1:18" ht="15" customHeight="1" x14ac:dyDescent="0.45">
      <c r="A42" s="114">
        <f t="shared" si="10"/>
        <v>16</v>
      </c>
      <c r="B42" s="119" t="s">
        <v>110</v>
      </c>
      <c r="C42" s="118"/>
      <c r="D42" s="113">
        <v>800000000</v>
      </c>
      <c r="E42" s="118"/>
      <c r="F42" s="140">
        <v>800000000</v>
      </c>
      <c r="G42" s="140">
        <v>0</v>
      </c>
      <c r="H42" s="140">
        <v>177777776</v>
      </c>
      <c r="I42" s="140">
        <f>F42+G42-H42</f>
        <v>622222224</v>
      </c>
      <c r="J42" s="114"/>
      <c r="K42" s="62"/>
      <c r="L42" s="62"/>
      <c r="M42" s="62"/>
      <c r="N42" s="62"/>
      <c r="O42" s="62"/>
      <c r="P42" s="62"/>
      <c r="Q42" s="141"/>
    </row>
    <row r="43" spans="1:18" ht="15" customHeight="1" x14ac:dyDescent="0.45">
      <c r="A43" s="114"/>
      <c r="B43" s="119"/>
      <c r="C43" s="118"/>
      <c r="D43" s="113"/>
      <c r="E43" s="118"/>
      <c r="F43" s="140"/>
      <c r="G43" s="140"/>
      <c r="H43" s="140"/>
      <c r="I43" s="140"/>
      <c r="J43" s="114"/>
      <c r="K43" s="62"/>
      <c r="L43" s="62"/>
      <c r="M43" s="62"/>
      <c r="N43" s="62"/>
      <c r="O43" s="62"/>
      <c r="P43" s="62"/>
      <c r="Q43" s="141"/>
    </row>
    <row r="44" spans="1:18" ht="15" customHeight="1" x14ac:dyDescent="0.45">
      <c r="A44" s="114">
        <f t="shared" si="10"/>
        <v>17</v>
      </c>
      <c r="B44" s="119" t="s">
        <v>111</v>
      </c>
      <c r="C44" s="118"/>
      <c r="D44" s="113">
        <v>200000000</v>
      </c>
      <c r="E44" s="118"/>
      <c r="F44" s="140">
        <v>200000000</v>
      </c>
      <c r="G44" s="140">
        <v>0</v>
      </c>
      <c r="H44" s="140">
        <v>44444444.439999998</v>
      </c>
      <c r="I44" s="140">
        <f>F44+G44-H44</f>
        <v>155555555.56</v>
      </c>
      <c r="J44" s="114"/>
      <c r="K44" s="62"/>
      <c r="L44" s="62"/>
      <c r="M44" s="62"/>
      <c r="N44" s="62"/>
      <c r="O44" s="62"/>
      <c r="P44" s="62"/>
      <c r="Q44" s="141"/>
    </row>
    <row r="45" spans="1:18" ht="15" customHeight="1" x14ac:dyDescent="0.45">
      <c r="A45" s="114"/>
      <c r="B45" s="119"/>
      <c r="C45" s="118"/>
      <c r="D45" s="113"/>
      <c r="E45" s="118"/>
      <c r="F45" s="140"/>
      <c r="G45" s="140"/>
      <c r="H45" s="140"/>
      <c r="I45" s="140"/>
      <c r="J45" s="114"/>
      <c r="K45" s="62"/>
      <c r="L45" s="62"/>
      <c r="M45" s="62"/>
      <c r="N45" s="62"/>
      <c r="O45" s="62"/>
      <c r="P45" s="62"/>
      <c r="Q45" s="141"/>
    </row>
    <row r="46" spans="1:18" ht="15" customHeight="1" x14ac:dyDescent="0.45">
      <c r="A46" s="64" t="s">
        <v>19</v>
      </c>
      <c r="B46" s="64"/>
      <c r="C46" s="64"/>
      <c r="D46" s="64"/>
      <c r="E46" s="147">
        <f>SUM(I12:I45)</f>
        <v>17648400565.389999</v>
      </c>
      <c r="F46" s="147"/>
      <c r="G46" s="147"/>
      <c r="H46" s="147"/>
      <c r="I46" s="147"/>
      <c r="J46" s="65"/>
      <c r="K46" s="135" t="s">
        <v>20</v>
      </c>
      <c r="L46" s="135"/>
      <c r="M46" s="137">
        <f>P12+SUM(P28:P35)</f>
        <v>5468319755.3800001</v>
      </c>
      <c r="N46" s="137"/>
      <c r="O46" s="137"/>
      <c r="P46" s="137"/>
    </row>
    <row r="47" spans="1:18" ht="15" customHeight="1" x14ac:dyDescent="0.45">
      <c r="A47" s="63"/>
      <c r="B47" s="64"/>
      <c r="C47" s="64"/>
      <c r="D47" s="64"/>
      <c r="E47" s="147"/>
      <c r="F47" s="147"/>
      <c r="G47" s="147"/>
      <c r="H47" s="147"/>
      <c r="I47" s="147"/>
      <c r="J47" s="65"/>
      <c r="K47" s="135"/>
      <c r="L47" s="135"/>
      <c r="M47" s="137"/>
      <c r="N47" s="137"/>
      <c r="O47" s="137"/>
      <c r="P47" s="137"/>
      <c r="R47" s="81"/>
    </row>
    <row r="48" spans="1:18" x14ac:dyDescent="0.45">
      <c r="A48" s="66" t="s">
        <v>21</v>
      </c>
      <c r="B48" s="66"/>
      <c r="C48" s="66"/>
      <c r="D48" s="66"/>
      <c r="E48" s="66"/>
      <c r="F48" s="66"/>
      <c r="G48" s="66"/>
      <c r="H48" s="66"/>
      <c r="I48" s="66"/>
      <c r="J48" s="66"/>
      <c r="K48" s="66"/>
      <c r="L48" s="66"/>
      <c r="M48" s="148">
        <f>M46+E46</f>
        <v>23116720320.77</v>
      </c>
      <c r="N48" s="148"/>
      <c r="O48" s="148"/>
      <c r="P48" s="148"/>
    </row>
    <row r="49" spans="1:16" x14ac:dyDescent="0.45">
      <c r="A49" s="66"/>
      <c r="B49" s="66"/>
      <c r="C49" s="66"/>
      <c r="D49" s="66"/>
      <c r="E49" s="66"/>
      <c r="F49" s="66"/>
      <c r="G49" s="66"/>
      <c r="H49" s="66"/>
      <c r="I49" s="66"/>
      <c r="J49" s="66"/>
      <c r="K49" s="66"/>
      <c r="L49" s="66"/>
      <c r="M49" s="148"/>
      <c r="N49" s="148"/>
      <c r="O49" s="148"/>
      <c r="P49" s="148"/>
    </row>
    <row r="50" spans="1:16" x14ac:dyDescent="0.45">
      <c r="A50" s="82" t="s">
        <v>98</v>
      </c>
    </row>
    <row r="51" spans="1:16" ht="22.15" customHeight="1" x14ac:dyDescent="0.45">
      <c r="A51" s="129" t="s">
        <v>55</v>
      </c>
      <c r="B51" s="129"/>
      <c r="C51" s="129"/>
      <c r="D51" s="129"/>
      <c r="E51" s="129"/>
      <c r="F51" s="129"/>
      <c r="G51" s="129"/>
      <c r="H51" s="129"/>
      <c r="I51" s="129"/>
      <c r="J51" s="129"/>
      <c r="K51" s="129"/>
      <c r="L51" s="129"/>
    </row>
    <row r="52" spans="1:16" ht="19.149999999999999" customHeight="1" x14ac:dyDescent="0.45">
      <c r="A52" s="129" t="s">
        <v>56</v>
      </c>
      <c r="B52" s="129"/>
      <c r="C52" s="129"/>
      <c r="D52" s="129"/>
      <c r="E52" s="129"/>
      <c r="F52" s="129"/>
      <c r="G52" s="129"/>
      <c r="H52" s="129"/>
      <c r="I52" s="129"/>
      <c r="J52" s="129"/>
      <c r="K52" s="129"/>
      <c r="L52" s="129"/>
    </row>
    <row r="53" spans="1:16" ht="21.75" customHeight="1" x14ac:dyDescent="0.45">
      <c r="A53" s="129" t="s">
        <v>104</v>
      </c>
      <c r="B53" s="129"/>
      <c r="C53" s="129"/>
      <c r="D53" s="129"/>
      <c r="E53" s="129"/>
      <c r="F53" s="129"/>
      <c r="G53" s="129"/>
      <c r="H53" s="129"/>
      <c r="I53" s="129"/>
      <c r="J53" s="129"/>
      <c r="K53" s="129"/>
      <c r="L53" s="129"/>
    </row>
    <row r="54" spans="1:16" ht="31.5" customHeight="1" x14ac:dyDescent="0.45">
      <c r="A54" s="129" t="s">
        <v>105</v>
      </c>
      <c r="B54" s="129"/>
      <c r="C54" s="129"/>
      <c r="D54" s="129"/>
      <c r="E54" s="129"/>
      <c r="F54" s="129"/>
      <c r="G54" s="129"/>
      <c r="H54" s="129"/>
      <c r="I54" s="129"/>
      <c r="J54" s="129"/>
      <c r="K54" s="129"/>
      <c r="L54" s="129"/>
    </row>
  </sheetData>
  <customSheetViews>
    <customSheetView guid="{8EA58AF3-E87D-42A9-9890-AE18CCA466EF}" topLeftCell="O25">
      <selection activeCell="R42" sqref="R42"/>
    </customSheetView>
  </customSheetViews>
  <mergeCells count="255">
    <mergeCell ref="B28:B29"/>
    <mergeCell ref="C28:C29"/>
    <mergeCell ref="D28:D29"/>
    <mergeCell ref="B30:B31"/>
    <mergeCell ref="C30:C31"/>
    <mergeCell ref="D30:D31"/>
    <mergeCell ref="I26:I27"/>
    <mergeCell ref="I28:I29"/>
    <mergeCell ref="I30:I31"/>
    <mergeCell ref="F26:F27"/>
    <mergeCell ref="F28:F29"/>
    <mergeCell ref="F30:F31"/>
    <mergeCell ref="G26:G27"/>
    <mergeCell ref="G28:G29"/>
    <mergeCell ref="G30:G31"/>
    <mergeCell ref="H26:H27"/>
    <mergeCell ref="H28:H29"/>
    <mergeCell ref="H30:H31"/>
    <mergeCell ref="E36:E37"/>
    <mergeCell ref="F36:F37"/>
    <mergeCell ref="G36:G37"/>
    <mergeCell ref="H36:H37"/>
    <mergeCell ref="I36:I37"/>
    <mergeCell ref="B38:B39"/>
    <mergeCell ref="C38:C39"/>
    <mergeCell ref="D38:D39"/>
    <mergeCell ref="E38:E39"/>
    <mergeCell ref="F38:F39"/>
    <mergeCell ref="G38:G39"/>
    <mergeCell ref="H38:H39"/>
    <mergeCell ref="I38:I39"/>
    <mergeCell ref="P18:P19"/>
    <mergeCell ref="P20:P21"/>
    <mergeCell ref="M46:P47"/>
    <mergeCell ref="O16:O17"/>
    <mergeCell ref="O18:O19"/>
    <mergeCell ref="O20:O21"/>
    <mergeCell ref="P22:P23"/>
    <mergeCell ref="P24:P25"/>
    <mergeCell ref="P16:P17"/>
    <mergeCell ref="M30:M31"/>
    <mergeCell ref="N28:N29"/>
    <mergeCell ref="N30:N31"/>
    <mergeCell ref="M32:M33"/>
    <mergeCell ref="M34:M35"/>
    <mergeCell ref="O28:O29"/>
    <mergeCell ref="O30:O31"/>
    <mergeCell ref="P30:P31"/>
    <mergeCell ref="N16:N17"/>
    <mergeCell ref="N18:N19"/>
    <mergeCell ref="N20:N21"/>
    <mergeCell ref="M18:M19"/>
    <mergeCell ref="N22:N23"/>
    <mergeCell ref="N24:N25"/>
    <mergeCell ref="O22:O23"/>
    <mergeCell ref="O24:O25"/>
    <mergeCell ref="M22:M23"/>
    <mergeCell ref="M20:M21"/>
    <mergeCell ref="M16:M17"/>
    <mergeCell ref="M24:M25"/>
    <mergeCell ref="M14:M15"/>
    <mergeCell ref="K12:K13"/>
    <mergeCell ref="L12:L13"/>
    <mergeCell ref="K14:K15"/>
    <mergeCell ref="O12:O13"/>
    <mergeCell ref="O14:O15"/>
    <mergeCell ref="M12:M13"/>
    <mergeCell ref="P12:P13"/>
    <mergeCell ref="P14:P15"/>
    <mergeCell ref="N12:N13"/>
    <mergeCell ref="N14:N15"/>
    <mergeCell ref="K22:K23"/>
    <mergeCell ref="L22:L23"/>
    <mergeCell ref="J36:J37"/>
    <mergeCell ref="J30:J31"/>
    <mergeCell ref="K24:K25"/>
    <mergeCell ref="K26:K27"/>
    <mergeCell ref="K30:K31"/>
    <mergeCell ref="L14:L15"/>
    <mergeCell ref="L18:L19"/>
    <mergeCell ref="L16:L17"/>
    <mergeCell ref="L20:L21"/>
    <mergeCell ref="L24:L25"/>
    <mergeCell ref="J28:J29"/>
    <mergeCell ref="K18:K19"/>
    <mergeCell ref="J24:J25"/>
    <mergeCell ref="K16:K17"/>
    <mergeCell ref="J26:J27"/>
    <mergeCell ref="K20:K21"/>
    <mergeCell ref="J14:J15"/>
    <mergeCell ref="K28:K29"/>
    <mergeCell ref="E46:I47"/>
    <mergeCell ref="K46:L47"/>
    <mergeCell ref="M48:P49"/>
    <mergeCell ref="M26:M27"/>
    <mergeCell ref="N26:N27"/>
    <mergeCell ref="O26:O27"/>
    <mergeCell ref="P26:P27"/>
    <mergeCell ref="M28:M29"/>
    <mergeCell ref="P28:P29"/>
    <mergeCell ref="K32:K33"/>
    <mergeCell ref="K34:K35"/>
    <mergeCell ref="O32:O33"/>
    <mergeCell ref="O34:O35"/>
    <mergeCell ref="N32:N33"/>
    <mergeCell ref="N34:N35"/>
    <mergeCell ref="P32:P33"/>
    <mergeCell ref="P34:P35"/>
    <mergeCell ref="L28:L29"/>
    <mergeCell ref="L30:L31"/>
    <mergeCell ref="L32:L33"/>
    <mergeCell ref="L34:L35"/>
    <mergeCell ref="J34:J35"/>
    <mergeCell ref="J32:J33"/>
    <mergeCell ref="H32:H33"/>
    <mergeCell ref="L26:L27"/>
    <mergeCell ref="B20:B21"/>
    <mergeCell ref="D20:D21"/>
    <mergeCell ref="I20:I21"/>
    <mergeCell ref="J22:J23"/>
    <mergeCell ref="A20:A21"/>
    <mergeCell ref="I18:I19"/>
    <mergeCell ref="H20:H21"/>
    <mergeCell ref="F22:F23"/>
    <mergeCell ref="G22:G23"/>
    <mergeCell ref="H22:H23"/>
    <mergeCell ref="I22:I23"/>
    <mergeCell ref="G20:G21"/>
    <mergeCell ref="F20:F21"/>
    <mergeCell ref="A24:A25"/>
    <mergeCell ref="A26:A27"/>
    <mergeCell ref="B22:B23"/>
    <mergeCell ref="B24:B25"/>
    <mergeCell ref="J20:J21"/>
    <mergeCell ref="B26:B27"/>
    <mergeCell ref="C26:C27"/>
    <mergeCell ref="D26:D27"/>
    <mergeCell ref="J8:J11"/>
    <mergeCell ref="A12:A13"/>
    <mergeCell ref="J12:J13"/>
    <mergeCell ref="I16:I17"/>
    <mergeCell ref="J18:J19"/>
    <mergeCell ref="A16:A17"/>
    <mergeCell ref="I14:I15"/>
    <mergeCell ref="J16:J17"/>
    <mergeCell ref="A14:A15"/>
    <mergeCell ref="A18:A19"/>
    <mergeCell ref="H12:H13"/>
    <mergeCell ref="I12:I13"/>
    <mergeCell ref="G12:G13"/>
    <mergeCell ref="G14:G15"/>
    <mergeCell ref="G16:G17"/>
    <mergeCell ref="G18:G19"/>
    <mergeCell ref="B12:B13"/>
    <mergeCell ref="D12:D13"/>
    <mergeCell ref="F12:F13"/>
    <mergeCell ref="C20:C21"/>
    <mergeCell ref="E20:E21"/>
    <mergeCell ref="H14:H15"/>
    <mergeCell ref="H16:H17"/>
    <mergeCell ref="H18:H19"/>
    <mergeCell ref="F24:F25"/>
    <mergeCell ref="G24:G25"/>
    <mergeCell ref="H24:H25"/>
    <mergeCell ref="I24:I25"/>
    <mergeCell ref="B18:B19"/>
    <mergeCell ref="D18:D19"/>
    <mergeCell ref="F14:F15"/>
    <mergeCell ref="F16:F17"/>
    <mergeCell ref="F18:F19"/>
    <mergeCell ref="B14:B15"/>
    <mergeCell ref="D14:D15"/>
    <mergeCell ref="B16:B17"/>
    <mergeCell ref="D16:D17"/>
    <mergeCell ref="C22:C23"/>
    <mergeCell ref="D22:D23"/>
    <mergeCell ref="E22:E23"/>
    <mergeCell ref="C24:C25"/>
    <mergeCell ref="D24:D25"/>
    <mergeCell ref="E24:E25"/>
    <mergeCell ref="A22:A23"/>
    <mergeCell ref="C40:C41"/>
    <mergeCell ref="D40:D41"/>
    <mergeCell ref="E40:E41"/>
    <mergeCell ref="A32:A33"/>
    <mergeCell ref="A34:A35"/>
    <mergeCell ref="A36:A37"/>
    <mergeCell ref="A38:A39"/>
    <mergeCell ref="A40:A41"/>
    <mergeCell ref="B32:B33"/>
    <mergeCell ref="C32:C33"/>
    <mergeCell ref="B36:B37"/>
    <mergeCell ref="C36:C37"/>
    <mergeCell ref="B34:B35"/>
    <mergeCell ref="C34:C35"/>
    <mergeCell ref="D34:D35"/>
    <mergeCell ref="E34:E35"/>
    <mergeCell ref="D36:D37"/>
    <mergeCell ref="Q12:Q13"/>
    <mergeCell ref="Q14:Q15"/>
    <mergeCell ref="Q16:Q17"/>
    <mergeCell ref="Q18:Q19"/>
    <mergeCell ref="Q20:Q21"/>
    <mergeCell ref="Q22:Q23"/>
    <mergeCell ref="Q24:Q25"/>
    <mergeCell ref="Q26:Q27"/>
    <mergeCell ref="Q28:Q29"/>
    <mergeCell ref="B44:B45"/>
    <mergeCell ref="C44:C45"/>
    <mergeCell ref="D32:D33"/>
    <mergeCell ref="E32:E33"/>
    <mergeCell ref="F32:F33"/>
    <mergeCell ref="G32:G33"/>
    <mergeCell ref="Q30:Q31"/>
    <mergeCell ref="Q32:Q33"/>
    <mergeCell ref="Q34:Q35"/>
    <mergeCell ref="Q36:Q37"/>
    <mergeCell ref="Q42:Q43"/>
    <mergeCell ref="Q44:Q45"/>
    <mergeCell ref="B40:B41"/>
    <mergeCell ref="J44:J45"/>
    <mergeCell ref="J42:J43"/>
    <mergeCell ref="F40:F41"/>
    <mergeCell ref="G40:G41"/>
    <mergeCell ref="H40:H41"/>
    <mergeCell ref="I40:I41"/>
    <mergeCell ref="I32:I33"/>
    <mergeCell ref="F34:F35"/>
    <mergeCell ref="G34:G35"/>
    <mergeCell ref="H34:H35"/>
    <mergeCell ref="I34:I35"/>
    <mergeCell ref="A51:L51"/>
    <mergeCell ref="A52:L52"/>
    <mergeCell ref="A53:L53"/>
    <mergeCell ref="A54:L54"/>
    <mergeCell ref="A10:I10"/>
    <mergeCell ref="K10:P10"/>
    <mergeCell ref="D44:D45"/>
    <mergeCell ref="E44:E45"/>
    <mergeCell ref="F44:F45"/>
    <mergeCell ref="G44:G45"/>
    <mergeCell ref="H44:H45"/>
    <mergeCell ref="I44:I45"/>
    <mergeCell ref="A28:A29"/>
    <mergeCell ref="B42:B43"/>
    <mergeCell ref="C42:C43"/>
    <mergeCell ref="D42:D43"/>
    <mergeCell ref="E42:E43"/>
    <mergeCell ref="F42:F43"/>
    <mergeCell ref="G42:G43"/>
    <mergeCell ref="H42:H43"/>
    <mergeCell ref="I42:I43"/>
    <mergeCell ref="A30:A31"/>
    <mergeCell ref="A42:A43"/>
    <mergeCell ref="A44:A45"/>
  </mergeCells>
  <pageMargins left="0.7" right="0.7" top="0.75" bottom="0.75" header="0.3" footer="0.3"/>
  <pageSetup scale="3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view="pageBreakPreview" topLeftCell="A4" zoomScale="90" zoomScaleNormal="100" zoomScaleSheetLayoutView="90" workbookViewId="0">
      <selection activeCell="H13" sqref="H13:L13"/>
    </sheetView>
  </sheetViews>
  <sheetFormatPr baseColWidth="10" defaultRowHeight="14.25" x14ac:dyDescent="0.45"/>
  <cols>
    <col min="1" max="1" width="4" customWidth="1"/>
    <col min="2" max="2" width="21.3984375" customWidth="1"/>
    <col min="3" max="3" width="2" customWidth="1"/>
    <col min="4" max="4" width="20.73046875" customWidth="1"/>
    <col min="5" max="5" width="1.3984375" customWidth="1"/>
    <col min="6" max="6" width="21.86328125" customWidth="1"/>
    <col min="7" max="7" width="3.1328125" customWidth="1"/>
    <col min="8" max="8" width="22.1328125" customWidth="1"/>
    <col min="9" max="9" width="3" customWidth="1"/>
    <col min="10" max="10" width="20.86328125" customWidth="1"/>
    <col min="11" max="11" width="1.73046875" customWidth="1"/>
    <col min="12" max="12" width="20.86328125" customWidth="1"/>
  </cols>
  <sheetData>
    <row r="1" spans="1:13" hidden="1" x14ac:dyDescent="0.45"/>
    <row r="2" spans="1:13" hidden="1" x14ac:dyDescent="0.45"/>
    <row r="3" spans="1:13" hidden="1" x14ac:dyDescent="0.45"/>
    <row r="11" spans="1:13" ht="30" x14ac:dyDescent="0.45">
      <c r="A11" s="1"/>
      <c r="B11" s="2" t="s">
        <v>0</v>
      </c>
      <c r="C11" s="2"/>
      <c r="D11" s="2" t="s">
        <v>62</v>
      </c>
      <c r="E11" s="2"/>
      <c r="F11" s="2" t="s">
        <v>23</v>
      </c>
      <c r="G11" s="117"/>
      <c r="H11" s="2" t="s">
        <v>0</v>
      </c>
      <c r="I11" s="2"/>
      <c r="J11" s="2" t="s">
        <v>62</v>
      </c>
      <c r="K11" s="2"/>
      <c r="L11" s="2" t="s">
        <v>23</v>
      </c>
      <c r="M11" s="4"/>
    </row>
    <row r="12" spans="1:13" x14ac:dyDescent="0.45">
      <c r="A12" s="1"/>
      <c r="B12" s="3"/>
      <c r="C12" s="3"/>
      <c r="D12" s="3"/>
      <c r="E12" s="3"/>
      <c r="F12" s="3"/>
      <c r="G12" s="117"/>
      <c r="H12" s="3"/>
      <c r="I12" s="3"/>
      <c r="J12" s="3"/>
      <c r="K12" s="3"/>
      <c r="L12" s="3"/>
      <c r="M12" s="5"/>
    </row>
    <row r="13" spans="1:13" ht="17.649999999999999" x14ac:dyDescent="0.45">
      <c r="A13" s="111" t="s">
        <v>3</v>
      </c>
      <c r="B13" s="111"/>
      <c r="C13" s="111"/>
      <c r="D13" s="111"/>
      <c r="E13" s="111"/>
      <c r="F13" s="111"/>
      <c r="G13" s="117"/>
      <c r="H13" s="111" t="s">
        <v>4</v>
      </c>
      <c r="I13" s="111"/>
      <c r="J13" s="111"/>
      <c r="K13" s="111"/>
      <c r="L13" s="111"/>
      <c r="M13" s="7"/>
    </row>
    <row r="14" spans="1:13" x14ac:dyDescent="0.45">
      <c r="A14" s="6"/>
      <c r="B14" s="8"/>
      <c r="C14" s="8"/>
      <c r="D14" s="8"/>
      <c r="E14" s="8"/>
      <c r="F14" s="8"/>
      <c r="G14" s="128"/>
      <c r="H14" s="8"/>
      <c r="I14" s="8"/>
      <c r="J14" s="8"/>
      <c r="K14" s="8"/>
      <c r="L14" s="8"/>
      <c r="M14" s="7"/>
    </row>
    <row r="15" spans="1:13" ht="15.75" customHeight="1" x14ac:dyDescent="0.45">
      <c r="A15" s="114">
        <v>1</v>
      </c>
      <c r="B15" s="123" t="s">
        <v>7</v>
      </c>
      <c r="C15" s="93"/>
      <c r="D15" s="143">
        <v>5115348231</v>
      </c>
      <c r="E15" s="71"/>
      <c r="F15" s="141">
        <v>71493228.519999996</v>
      </c>
      <c r="G15" s="114">
        <v>18</v>
      </c>
      <c r="H15" s="116" t="s">
        <v>8</v>
      </c>
      <c r="I15" s="118"/>
      <c r="J15" s="141">
        <v>1000000000</v>
      </c>
      <c r="K15" s="155"/>
      <c r="L15" s="141">
        <v>3698776.28</v>
      </c>
    </row>
    <row r="16" spans="1:13" ht="15.75" customHeight="1" x14ac:dyDescent="0.45">
      <c r="A16" s="114"/>
      <c r="B16" s="112"/>
      <c r="C16" s="93"/>
      <c r="D16" s="141"/>
      <c r="E16" s="71"/>
      <c r="F16" s="141"/>
      <c r="G16" s="114"/>
      <c r="H16" s="116"/>
      <c r="I16" s="118"/>
      <c r="J16" s="141"/>
      <c r="K16" s="155"/>
      <c r="L16" s="141"/>
    </row>
    <row r="17" spans="1:12" ht="15.75" customHeight="1" x14ac:dyDescent="0.45">
      <c r="A17" s="114">
        <f>A15+1</f>
        <v>2</v>
      </c>
      <c r="B17" s="112" t="s">
        <v>67</v>
      </c>
      <c r="C17" s="93"/>
      <c r="D17" s="141">
        <v>3000000000</v>
      </c>
      <c r="E17" s="71"/>
      <c r="F17" s="141">
        <v>41988967.219999999</v>
      </c>
      <c r="G17" s="114">
        <f>G15+1</f>
        <v>19</v>
      </c>
      <c r="H17" s="116" t="s">
        <v>57</v>
      </c>
      <c r="I17" s="118"/>
      <c r="J17" s="141">
        <v>1000000000</v>
      </c>
      <c r="K17" s="155"/>
      <c r="L17" s="141">
        <v>20291420.199999999</v>
      </c>
    </row>
    <row r="18" spans="1:12" ht="15.75" customHeight="1" x14ac:dyDescent="0.45">
      <c r="A18" s="114"/>
      <c r="B18" s="112"/>
      <c r="C18" s="93"/>
      <c r="D18" s="141"/>
      <c r="E18" s="71"/>
      <c r="F18" s="141"/>
      <c r="G18" s="114"/>
      <c r="H18" s="116"/>
      <c r="I18" s="118"/>
      <c r="J18" s="141"/>
      <c r="K18" s="155"/>
      <c r="L18" s="141"/>
    </row>
    <row r="19" spans="1:12" ht="15.75" customHeight="1" x14ac:dyDescent="0.45">
      <c r="A19" s="114">
        <f t="shared" ref="A19" si="0">A17+1</f>
        <v>3</v>
      </c>
      <c r="B19" s="112" t="s">
        <v>68</v>
      </c>
      <c r="C19" s="93"/>
      <c r="D19" s="141">
        <v>2000000000</v>
      </c>
      <c r="E19" s="71"/>
      <c r="F19" s="141">
        <v>28364625.18</v>
      </c>
      <c r="G19" s="114">
        <f t="shared" ref="G19" si="1">G17+1</f>
        <v>20</v>
      </c>
      <c r="H19" s="116" t="s">
        <v>57</v>
      </c>
      <c r="I19" s="118"/>
      <c r="J19" s="141">
        <v>300000000</v>
      </c>
      <c r="K19" s="155"/>
      <c r="L19" s="141">
        <v>6256250</v>
      </c>
    </row>
    <row r="20" spans="1:12" ht="15.75" customHeight="1" x14ac:dyDescent="0.45">
      <c r="A20" s="114"/>
      <c r="B20" s="112"/>
      <c r="C20" s="93"/>
      <c r="D20" s="141"/>
      <c r="E20" s="71"/>
      <c r="F20" s="141"/>
      <c r="G20" s="114"/>
      <c r="H20" s="116"/>
      <c r="I20" s="118"/>
      <c r="J20" s="141"/>
      <c r="K20" s="155"/>
      <c r="L20" s="141"/>
    </row>
    <row r="21" spans="1:12" ht="15.75" customHeight="1" x14ac:dyDescent="0.45">
      <c r="A21" s="114">
        <f>A19+1</f>
        <v>4</v>
      </c>
      <c r="B21" s="112" t="s">
        <v>68</v>
      </c>
      <c r="C21" s="93"/>
      <c r="D21" s="141">
        <v>1000000000</v>
      </c>
      <c r="E21" s="71"/>
      <c r="F21" s="141">
        <v>14233104.279999999</v>
      </c>
      <c r="G21" s="114">
        <f t="shared" ref="G21" si="2">G19+1</f>
        <v>21</v>
      </c>
      <c r="H21" s="116" t="s">
        <v>57</v>
      </c>
      <c r="I21" s="118"/>
      <c r="J21" s="141">
        <v>299888355</v>
      </c>
      <c r="K21" s="155"/>
      <c r="L21" s="141">
        <v>6379755.8899999997</v>
      </c>
    </row>
    <row r="22" spans="1:12" ht="15.75" customHeight="1" x14ac:dyDescent="0.45">
      <c r="A22" s="114"/>
      <c r="B22" s="112"/>
      <c r="C22" s="93"/>
      <c r="D22" s="141"/>
      <c r="E22" s="71"/>
      <c r="F22" s="141"/>
      <c r="G22" s="114"/>
      <c r="H22" s="116"/>
      <c r="I22" s="118"/>
      <c r="J22" s="141"/>
      <c r="K22" s="155"/>
      <c r="L22" s="141"/>
    </row>
    <row r="23" spans="1:12" ht="15.75" customHeight="1" x14ac:dyDescent="0.45">
      <c r="A23" s="114">
        <f t="shared" ref="A23" si="3">A21+1</f>
        <v>5</v>
      </c>
      <c r="B23" s="112" t="s">
        <v>7</v>
      </c>
      <c r="C23" s="118"/>
      <c r="D23" s="141">
        <v>2300000000</v>
      </c>
      <c r="E23" s="62"/>
      <c r="F23" s="141">
        <v>22298028.719999999</v>
      </c>
      <c r="G23" s="114">
        <f t="shared" ref="G23" si="4">G21+1</f>
        <v>22</v>
      </c>
      <c r="H23" s="116" t="s">
        <v>57</v>
      </c>
      <c r="I23" s="118"/>
      <c r="J23" s="141">
        <v>223786059</v>
      </c>
      <c r="K23" s="155"/>
      <c r="L23" s="141">
        <v>4302117.74</v>
      </c>
    </row>
    <row r="24" spans="1:12" ht="15.75" customHeight="1" x14ac:dyDescent="0.45">
      <c r="A24" s="114"/>
      <c r="B24" s="112"/>
      <c r="C24" s="118"/>
      <c r="D24" s="141"/>
      <c r="E24" s="62"/>
      <c r="F24" s="141"/>
      <c r="G24" s="114"/>
      <c r="H24" s="116"/>
      <c r="I24" s="118"/>
      <c r="J24" s="141"/>
      <c r="K24" s="155"/>
      <c r="L24" s="141"/>
    </row>
    <row r="25" spans="1:12" ht="15.75" customHeight="1" x14ac:dyDescent="0.45">
      <c r="A25" s="114">
        <f t="shared" ref="A25:A31" si="5">A23+1</f>
        <v>6</v>
      </c>
      <c r="B25" s="112" t="s">
        <v>48</v>
      </c>
      <c r="C25" s="62"/>
      <c r="D25" s="141">
        <v>1000000000</v>
      </c>
      <c r="E25" s="62"/>
      <c r="F25" s="141">
        <v>13735646.210000001</v>
      </c>
      <c r="G25" s="114">
        <f t="shared" ref="G25" si="6">G23+1</f>
        <v>23</v>
      </c>
      <c r="H25" s="116" t="s">
        <v>57</v>
      </c>
      <c r="I25" s="118"/>
      <c r="J25" s="141">
        <v>500379494</v>
      </c>
      <c r="K25" s="155"/>
      <c r="L25" s="141">
        <v>10349422.109999999</v>
      </c>
    </row>
    <row r="26" spans="1:12" ht="15.75" customHeight="1" x14ac:dyDescent="0.45">
      <c r="A26" s="114"/>
      <c r="B26" s="112"/>
      <c r="C26" s="62"/>
      <c r="D26" s="141"/>
      <c r="E26" s="62"/>
      <c r="F26" s="141"/>
      <c r="G26" s="114"/>
      <c r="H26" s="116"/>
      <c r="I26" s="118"/>
      <c r="J26" s="141"/>
      <c r="K26" s="155"/>
      <c r="L26" s="141"/>
    </row>
    <row r="27" spans="1:12" ht="15.75" customHeight="1" x14ac:dyDescent="0.45">
      <c r="A27" s="114">
        <f t="shared" ref="A27" si="7">A25+1</f>
        <v>7</v>
      </c>
      <c r="B27" s="112" t="s">
        <v>77</v>
      </c>
      <c r="C27" s="62"/>
      <c r="D27" s="141">
        <v>882581089.62</v>
      </c>
      <c r="E27" s="62"/>
      <c r="F27" s="141">
        <v>11250443.82</v>
      </c>
      <c r="G27" s="114">
        <f t="shared" ref="G27" si="8">G25+1</f>
        <v>24</v>
      </c>
      <c r="H27" s="116" t="s">
        <v>57</v>
      </c>
      <c r="I27" s="118"/>
      <c r="J27" s="141">
        <v>86788886</v>
      </c>
      <c r="K27" s="155"/>
      <c r="L27" s="141">
        <v>1878227.41</v>
      </c>
    </row>
    <row r="28" spans="1:12" ht="15.75" customHeight="1" x14ac:dyDescent="0.45">
      <c r="A28" s="114"/>
      <c r="B28" s="112"/>
      <c r="C28" s="62"/>
      <c r="D28" s="141"/>
      <c r="E28" s="62"/>
      <c r="F28" s="141"/>
      <c r="G28" s="114"/>
      <c r="H28" s="116"/>
      <c r="I28" s="118"/>
      <c r="J28" s="141"/>
      <c r="K28" s="155"/>
      <c r="L28" s="141"/>
    </row>
    <row r="29" spans="1:12" ht="15.75" customHeight="1" x14ac:dyDescent="0.45">
      <c r="A29" s="114">
        <f t="shared" ref="A29" si="9">A27+1</f>
        <v>8</v>
      </c>
      <c r="B29" s="112" t="s">
        <v>93</v>
      </c>
      <c r="C29" s="120"/>
      <c r="D29" s="113">
        <v>1200000000</v>
      </c>
      <c r="E29" s="62"/>
      <c r="F29" s="141">
        <v>0</v>
      </c>
      <c r="G29" s="114">
        <f t="shared" ref="G29" si="10">G27+1</f>
        <v>25</v>
      </c>
      <c r="H29" s="116" t="s">
        <v>57</v>
      </c>
      <c r="I29" s="118"/>
      <c r="J29" s="141">
        <v>56998668</v>
      </c>
      <c r="K29" s="155"/>
      <c r="L29" s="141">
        <v>1256515.56</v>
      </c>
    </row>
    <row r="30" spans="1:12" ht="15.75" customHeight="1" x14ac:dyDescent="0.45">
      <c r="A30" s="114"/>
      <c r="B30" s="112"/>
      <c r="C30" s="120"/>
      <c r="D30" s="113"/>
      <c r="E30" s="62"/>
      <c r="F30" s="141"/>
      <c r="G30" s="114"/>
      <c r="H30" s="116"/>
      <c r="I30" s="118"/>
      <c r="J30" s="141"/>
      <c r="K30" s="155"/>
      <c r="L30" s="141"/>
    </row>
    <row r="31" spans="1:12" ht="15" customHeight="1" x14ac:dyDescent="0.45">
      <c r="A31" s="114">
        <f t="shared" si="5"/>
        <v>9</v>
      </c>
      <c r="B31" s="112" t="s">
        <v>93</v>
      </c>
      <c r="C31" s="120"/>
      <c r="D31" s="113">
        <v>300000000</v>
      </c>
      <c r="E31" s="62"/>
      <c r="F31" s="141">
        <v>0</v>
      </c>
      <c r="G31" s="114">
        <f t="shared" ref="G31" si="11">G29+1</f>
        <v>26</v>
      </c>
      <c r="H31" s="116" t="s">
        <v>8</v>
      </c>
      <c r="I31" s="62"/>
      <c r="J31" s="141">
        <v>2500000000</v>
      </c>
      <c r="K31" s="19"/>
      <c r="L31" s="141">
        <v>13346402.57</v>
      </c>
    </row>
    <row r="32" spans="1:12" ht="15" customHeight="1" x14ac:dyDescent="0.45">
      <c r="A32" s="114"/>
      <c r="B32" s="112"/>
      <c r="C32" s="120"/>
      <c r="D32" s="113"/>
      <c r="E32" s="62"/>
      <c r="F32" s="141"/>
      <c r="G32" s="114"/>
      <c r="H32" s="116"/>
      <c r="I32" s="62"/>
      <c r="J32" s="141"/>
      <c r="K32" s="19"/>
      <c r="L32" s="141"/>
    </row>
    <row r="33" spans="1:12" ht="15.75" customHeight="1" x14ac:dyDescent="0.45">
      <c r="A33" s="114">
        <f t="shared" ref="A33" si="12">A31+1</f>
        <v>10</v>
      </c>
      <c r="B33" s="112" t="s">
        <v>77</v>
      </c>
      <c r="C33" s="120"/>
      <c r="D33" s="113">
        <v>700000000</v>
      </c>
      <c r="E33" s="62"/>
      <c r="F33" s="141">
        <v>0</v>
      </c>
      <c r="G33" s="114">
        <f t="shared" ref="G33" si="13">G31+1</f>
        <v>27</v>
      </c>
      <c r="H33" s="116" t="s">
        <v>8</v>
      </c>
      <c r="I33" s="62"/>
      <c r="J33" s="141">
        <v>569432472.52999997</v>
      </c>
      <c r="K33" s="19"/>
      <c r="L33" s="141">
        <v>3058965.1</v>
      </c>
    </row>
    <row r="34" spans="1:12" ht="15.75" customHeight="1" x14ac:dyDescent="0.45">
      <c r="A34" s="114"/>
      <c r="B34" s="112"/>
      <c r="C34" s="120"/>
      <c r="D34" s="113"/>
      <c r="E34" s="62"/>
      <c r="F34" s="141"/>
      <c r="G34" s="114"/>
      <c r="H34" s="116"/>
      <c r="I34" s="62"/>
      <c r="J34" s="141"/>
      <c r="K34" s="19"/>
      <c r="L34" s="141"/>
    </row>
    <row r="35" spans="1:12" ht="15" customHeight="1" x14ac:dyDescent="0.45">
      <c r="A35" s="114">
        <f t="shared" ref="A35:A47" si="14">A33+1</f>
        <v>11</v>
      </c>
      <c r="B35" s="112" t="s">
        <v>77</v>
      </c>
      <c r="C35" s="120"/>
      <c r="D35" s="113">
        <v>1000000000</v>
      </c>
      <c r="E35" s="62"/>
      <c r="F35" s="141">
        <v>0</v>
      </c>
      <c r="G35" s="114">
        <f t="shared" ref="G35" si="15">G33+1</f>
        <v>28</v>
      </c>
      <c r="H35" s="116" t="s">
        <v>8</v>
      </c>
      <c r="I35" s="62"/>
      <c r="J35" s="141">
        <v>2250000000</v>
      </c>
      <c r="K35" s="155"/>
      <c r="L35" s="141">
        <v>10410304.42</v>
      </c>
    </row>
    <row r="36" spans="1:12" ht="15" customHeight="1" x14ac:dyDescent="0.45">
      <c r="A36" s="114"/>
      <c r="B36" s="112"/>
      <c r="C36" s="120"/>
      <c r="D36" s="113"/>
      <c r="E36" s="62"/>
      <c r="F36" s="141"/>
      <c r="G36" s="114"/>
      <c r="H36" s="116"/>
      <c r="I36" s="62"/>
      <c r="J36" s="141"/>
      <c r="K36" s="155"/>
      <c r="L36" s="141"/>
    </row>
    <row r="37" spans="1:12" ht="15" customHeight="1" x14ac:dyDescent="0.45">
      <c r="A37" s="114">
        <f t="shared" ref="A37:A45" si="16">A35+1</f>
        <v>12</v>
      </c>
      <c r="B37" s="112" t="s">
        <v>48</v>
      </c>
      <c r="C37" s="120"/>
      <c r="D37" s="113">
        <v>1000000000</v>
      </c>
      <c r="E37" s="62"/>
      <c r="F37" s="141">
        <v>0</v>
      </c>
      <c r="G37" s="114">
        <f t="shared" ref="G37" si="17">G35+1</f>
        <v>29</v>
      </c>
      <c r="H37" s="116" t="s">
        <v>8</v>
      </c>
      <c r="I37" s="62"/>
      <c r="J37" s="141">
        <v>700000000</v>
      </c>
      <c r="K37" s="19"/>
      <c r="L37" s="141">
        <v>7932594.04</v>
      </c>
    </row>
    <row r="38" spans="1:12" ht="15" customHeight="1" x14ac:dyDescent="0.45">
      <c r="A38" s="114"/>
      <c r="B38" s="112"/>
      <c r="C38" s="120"/>
      <c r="D38" s="113"/>
      <c r="E38" s="62"/>
      <c r="F38" s="141"/>
      <c r="G38" s="114"/>
      <c r="H38" s="116"/>
      <c r="I38" s="62"/>
      <c r="J38" s="141"/>
      <c r="K38" s="19"/>
      <c r="L38" s="141"/>
    </row>
    <row r="39" spans="1:12" ht="15" customHeight="1" x14ac:dyDescent="0.45">
      <c r="A39" s="114">
        <f t="shared" si="14"/>
        <v>13</v>
      </c>
      <c r="B39" s="112" t="s">
        <v>48</v>
      </c>
      <c r="C39" s="120"/>
      <c r="D39" s="113">
        <v>1000000000</v>
      </c>
      <c r="E39" s="62"/>
      <c r="F39" s="141">
        <v>0</v>
      </c>
      <c r="G39" s="114"/>
      <c r="H39" s="62"/>
      <c r="I39" s="62"/>
      <c r="J39" s="62"/>
      <c r="K39" s="62"/>
      <c r="L39" s="96"/>
    </row>
    <row r="40" spans="1:12" ht="15" customHeight="1" x14ac:dyDescent="0.45">
      <c r="A40" s="114"/>
      <c r="B40" s="112"/>
      <c r="C40" s="120"/>
      <c r="D40" s="113"/>
      <c r="E40" s="62"/>
      <c r="F40" s="141"/>
      <c r="G40" s="114"/>
      <c r="H40" s="62"/>
      <c r="I40" s="62"/>
      <c r="J40" s="62"/>
      <c r="K40" s="62"/>
      <c r="L40" s="96"/>
    </row>
    <row r="41" spans="1:12" ht="15" customHeight="1" x14ac:dyDescent="0.45">
      <c r="A41" s="114">
        <f t="shared" si="16"/>
        <v>14</v>
      </c>
      <c r="B41" s="112" t="s">
        <v>48</v>
      </c>
      <c r="C41" s="120"/>
      <c r="D41" s="113">
        <v>1000000000</v>
      </c>
      <c r="E41" s="62"/>
      <c r="F41" s="141">
        <v>0</v>
      </c>
      <c r="G41" s="114"/>
      <c r="H41" s="62"/>
      <c r="I41" s="62"/>
      <c r="J41" s="62"/>
      <c r="K41" s="62"/>
      <c r="L41" s="96"/>
    </row>
    <row r="42" spans="1:12" ht="15" customHeight="1" x14ac:dyDescent="0.45">
      <c r="A42" s="114"/>
      <c r="B42" s="112"/>
      <c r="C42" s="120"/>
      <c r="D42" s="113"/>
      <c r="E42" s="62"/>
      <c r="F42" s="141"/>
      <c r="G42" s="114"/>
      <c r="H42" s="62"/>
      <c r="I42" s="62"/>
      <c r="J42" s="62"/>
      <c r="K42" s="62"/>
      <c r="L42" s="96"/>
    </row>
    <row r="43" spans="1:12" ht="15" customHeight="1" x14ac:dyDescent="0.45">
      <c r="A43" s="114">
        <f t="shared" si="14"/>
        <v>15</v>
      </c>
      <c r="B43" s="112" t="s">
        <v>109</v>
      </c>
      <c r="C43" s="62"/>
      <c r="D43" s="141">
        <v>600000000</v>
      </c>
      <c r="E43" s="62"/>
      <c r="F43" s="141">
        <v>5950814.0899999999</v>
      </c>
      <c r="G43" s="114"/>
      <c r="H43" s="62"/>
      <c r="I43" s="62"/>
      <c r="J43" s="62"/>
      <c r="K43" s="62"/>
      <c r="L43" s="96"/>
    </row>
    <row r="44" spans="1:12" ht="15" customHeight="1" x14ac:dyDescent="0.45">
      <c r="A44" s="114"/>
      <c r="B44" s="112"/>
      <c r="C44" s="62"/>
      <c r="D44" s="141"/>
      <c r="E44" s="62"/>
      <c r="F44" s="141"/>
      <c r="G44" s="114"/>
      <c r="H44" s="62"/>
      <c r="I44" s="62"/>
      <c r="J44" s="62"/>
      <c r="K44" s="62"/>
      <c r="L44" s="96"/>
    </row>
    <row r="45" spans="1:12" ht="15" customHeight="1" x14ac:dyDescent="0.45">
      <c r="A45" s="114">
        <f t="shared" si="16"/>
        <v>16</v>
      </c>
      <c r="B45" s="112" t="s">
        <v>110</v>
      </c>
      <c r="C45" s="62"/>
      <c r="D45" s="141">
        <v>800000000</v>
      </c>
      <c r="E45" s="62"/>
      <c r="F45" s="141">
        <v>11525956.289999999</v>
      </c>
      <c r="G45" s="114"/>
      <c r="H45" s="62"/>
      <c r="I45" s="62"/>
      <c r="J45" s="62"/>
      <c r="K45" s="62"/>
      <c r="L45" s="96"/>
    </row>
    <row r="46" spans="1:12" ht="15" customHeight="1" x14ac:dyDescent="0.45">
      <c r="A46" s="114"/>
      <c r="B46" s="112"/>
      <c r="C46" s="62"/>
      <c r="D46" s="141"/>
      <c r="E46" s="62"/>
      <c r="F46" s="141"/>
      <c r="G46" s="114"/>
      <c r="H46" s="62"/>
      <c r="I46" s="62"/>
      <c r="J46" s="62"/>
      <c r="K46" s="62"/>
      <c r="L46" s="96"/>
    </row>
    <row r="47" spans="1:12" ht="15" customHeight="1" x14ac:dyDescent="0.45">
      <c r="A47" s="114">
        <f t="shared" si="14"/>
        <v>17</v>
      </c>
      <c r="B47" s="112" t="s">
        <v>111</v>
      </c>
      <c r="C47" s="62"/>
      <c r="D47" s="141">
        <v>200000000</v>
      </c>
      <c r="E47" s="62"/>
      <c r="F47" s="141">
        <v>2962924.75</v>
      </c>
      <c r="G47" s="114"/>
      <c r="H47" s="62"/>
      <c r="I47" s="62"/>
      <c r="J47" s="62"/>
      <c r="K47" s="62"/>
      <c r="L47" s="96"/>
    </row>
    <row r="48" spans="1:12" ht="15" customHeight="1" x14ac:dyDescent="0.45">
      <c r="A48" s="114"/>
      <c r="B48" s="112"/>
      <c r="C48" s="62"/>
      <c r="D48" s="141"/>
      <c r="E48" s="62"/>
      <c r="F48" s="141"/>
      <c r="G48" s="114"/>
      <c r="H48" s="62"/>
      <c r="I48" s="62"/>
      <c r="J48" s="62"/>
      <c r="K48" s="62"/>
      <c r="L48" s="96"/>
    </row>
    <row r="49" spans="1:12" ht="15" customHeight="1" x14ac:dyDescent="0.45">
      <c r="A49" s="64" t="s">
        <v>19</v>
      </c>
      <c r="B49" s="64"/>
      <c r="C49" s="64"/>
      <c r="D49" s="64"/>
      <c r="E49" s="147">
        <f>SUM(F15:F48)</f>
        <v>223803739.07999998</v>
      </c>
      <c r="F49" s="147"/>
      <c r="H49" s="131" t="s">
        <v>20</v>
      </c>
      <c r="I49" s="131"/>
      <c r="J49" s="131"/>
      <c r="K49" s="137">
        <f>SUM(L15:L40)</f>
        <v>89160751.319999993</v>
      </c>
      <c r="L49" s="137"/>
    </row>
    <row r="50" spans="1:12" ht="15" customHeight="1" x14ac:dyDescent="0.45">
      <c r="A50" s="64"/>
      <c r="B50" s="64"/>
      <c r="C50" s="64"/>
      <c r="D50" s="64"/>
      <c r="E50" s="147"/>
      <c r="F50" s="147"/>
      <c r="G50" s="32"/>
      <c r="H50" s="131"/>
      <c r="I50" s="131"/>
      <c r="J50" s="131"/>
      <c r="K50" s="137"/>
      <c r="L50" s="137"/>
    </row>
    <row r="51" spans="1:12" ht="15" customHeight="1" x14ac:dyDescent="0.45">
      <c r="B51" s="9"/>
      <c r="C51" s="9"/>
      <c r="D51" s="9"/>
      <c r="E51" s="9"/>
      <c r="F51" s="9"/>
      <c r="G51" s="32"/>
      <c r="H51" s="32"/>
      <c r="I51" s="32"/>
      <c r="J51" s="32"/>
      <c r="K51" s="32"/>
      <c r="L51" s="32"/>
    </row>
    <row r="52" spans="1:12" ht="15" customHeight="1" x14ac:dyDescent="0.45">
      <c r="A52" s="66" t="s">
        <v>24</v>
      </c>
      <c r="B52" s="66"/>
      <c r="C52" s="66"/>
      <c r="D52" s="66"/>
      <c r="E52" s="66"/>
      <c r="F52" s="66"/>
      <c r="G52" s="66"/>
      <c r="H52" s="66"/>
      <c r="I52" s="66"/>
      <c r="J52" s="66"/>
      <c r="K52" s="154">
        <f>K49+E49</f>
        <v>312964490.39999998</v>
      </c>
      <c r="L52" s="154"/>
    </row>
    <row r="53" spans="1:12" ht="15" customHeight="1" x14ac:dyDescent="0.45">
      <c r="A53" s="66"/>
      <c r="B53" s="66"/>
      <c r="C53" s="66"/>
      <c r="D53" s="66"/>
      <c r="E53" s="66"/>
      <c r="F53" s="66"/>
      <c r="G53" s="66"/>
      <c r="H53" s="66"/>
      <c r="I53" s="66"/>
      <c r="J53" s="66"/>
      <c r="K53" s="154"/>
      <c r="L53" s="154"/>
    </row>
    <row r="54" spans="1:12" x14ac:dyDescent="0.45">
      <c r="A54" s="97" t="s">
        <v>98</v>
      </c>
      <c r="B54" s="98"/>
      <c r="C54" s="98"/>
      <c r="D54" s="98"/>
      <c r="E54" s="98"/>
      <c r="F54" s="98"/>
      <c r="G54" s="98"/>
      <c r="H54" s="98"/>
      <c r="I54" s="98"/>
      <c r="J54" s="98"/>
      <c r="K54" s="98"/>
      <c r="L54" s="98"/>
    </row>
    <row r="55" spans="1:12" x14ac:dyDescent="0.45">
      <c r="A55" s="153" t="s">
        <v>55</v>
      </c>
      <c r="B55" s="153"/>
      <c r="C55" s="153"/>
      <c r="D55" s="153"/>
      <c r="E55" s="153"/>
      <c r="F55" s="153"/>
      <c r="G55" s="153"/>
      <c r="H55" s="153"/>
      <c r="I55" s="153"/>
      <c r="J55" s="153"/>
      <c r="K55" s="153"/>
      <c r="L55" s="153"/>
    </row>
    <row r="56" spans="1:12" x14ac:dyDescent="0.45">
      <c r="A56" s="153" t="s">
        <v>56</v>
      </c>
      <c r="B56" s="153"/>
      <c r="C56" s="153"/>
      <c r="D56" s="153"/>
      <c r="E56" s="153"/>
      <c r="F56" s="153"/>
      <c r="G56" s="153"/>
      <c r="H56" s="153"/>
      <c r="I56" s="153"/>
      <c r="J56" s="153"/>
      <c r="K56" s="153"/>
      <c r="L56" s="153"/>
    </row>
    <row r="57" spans="1:12" ht="21.4" customHeight="1" x14ac:dyDescent="0.45">
      <c r="A57" s="153" t="s">
        <v>104</v>
      </c>
      <c r="B57" s="153"/>
      <c r="C57" s="153"/>
      <c r="D57" s="153"/>
      <c r="E57" s="153"/>
      <c r="F57" s="153"/>
      <c r="G57" s="153"/>
      <c r="H57" s="153"/>
      <c r="I57" s="153"/>
      <c r="J57" s="153"/>
      <c r="K57" s="153"/>
      <c r="L57" s="153"/>
    </row>
    <row r="58" spans="1:12" ht="27.75" customHeight="1" x14ac:dyDescent="0.45">
      <c r="A58" s="153" t="s">
        <v>105</v>
      </c>
      <c r="B58" s="153"/>
      <c r="C58" s="153"/>
      <c r="D58" s="153"/>
      <c r="E58" s="153"/>
      <c r="F58" s="153"/>
      <c r="G58" s="153"/>
      <c r="H58" s="153"/>
      <c r="I58" s="153"/>
      <c r="J58" s="153"/>
      <c r="K58" s="153"/>
      <c r="L58" s="153"/>
    </row>
    <row r="59" spans="1:12" x14ac:dyDescent="0.45">
      <c r="A59" s="32"/>
      <c r="B59" s="32"/>
      <c r="C59" s="32"/>
      <c r="D59" s="32"/>
      <c r="E59" s="32"/>
      <c r="F59" s="32"/>
    </row>
    <row r="60" spans="1:12" x14ac:dyDescent="0.45">
      <c r="B60" s="32"/>
      <c r="C60" s="32"/>
      <c r="D60" s="32"/>
      <c r="E60" s="32"/>
      <c r="F60" s="32"/>
    </row>
    <row r="61" spans="1:12" x14ac:dyDescent="0.45">
      <c r="B61" s="32"/>
      <c r="C61" s="32"/>
      <c r="D61" s="32"/>
      <c r="E61" s="32"/>
      <c r="F61" s="32"/>
    </row>
  </sheetData>
  <customSheetViews>
    <customSheetView guid="{8EA58AF3-E87D-42A9-9890-AE18CCA466EF}" showGridLines="0" hiddenRows="1" topLeftCell="A4">
      <selection activeCell="D23" sqref="D23:D24"/>
    </customSheetView>
  </customSheetViews>
  <mergeCells count="157">
    <mergeCell ref="K19:K20"/>
    <mergeCell ref="L19:L20"/>
    <mergeCell ref="G37:G38"/>
    <mergeCell ref="G39:G40"/>
    <mergeCell ref="H27:H28"/>
    <mergeCell ref="H29:H30"/>
    <mergeCell ref="J27:J28"/>
    <mergeCell ref="J29:J30"/>
    <mergeCell ref="K21:K22"/>
    <mergeCell ref="L21:L22"/>
    <mergeCell ref="L23:L24"/>
    <mergeCell ref="L29:L30"/>
    <mergeCell ref="K29:K30"/>
    <mergeCell ref="A45:A46"/>
    <mergeCell ref="J17:J18"/>
    <mergeCell ref="A19:A20"/>
    <mergeCell ref="G19:G20"/>
    <mergeCell ref="A21:A22"/>
    <mergeCell ref="G21:G22"/>
    <mergeCell ref="G11:G14"/>
    <mergeCell ref="A15:A16"/>
    <mergeCell ref="G15:G16"/>
    <mergeCell ref="A17:A18"/>
    <mergeCell ref="H15:H16"/>
    <mergeCell ref="I15:I16"/>
    <mergeCell ref="G17:G18"/>
    <mergeCell ref="J15:J16"/>
    <mergeCell ref="J19:J20"/>
    <mergeCell ref="J21:J22"/>
    <mergeCell ref="H23:H24"/>
    <mergeCell ref="I23:I24"/>
    <mergeCell ref="J23:J24"/>
    <mergeCell ref="G41:G42"/>
    <mergeCell ref="A43:A44"/>
    <mergeCell ref="A35:A36"/>
    <mergeCell ref="A37:A38"/>
    <mergeCell ref="A39:A40"/>
    <mergeCell ref="K15:K16"/>
    <mergeCell ref="L15:L16"/>
    <mergeCell ref="L17:L18"/>
    <mergeCell ref="K17:K18"/>
    <mergeCell ref="I17:I18"/>
    <mergeCell ref="G33:G34"/>
    <mergeCell ref="H19:H20"/>
    <mergeCell ref="I19:I20"/>
    <mergeCell ref="A31:A32"/>
    <mergeCell ref="I25:I26"/>
    <mergeCell ref="D15:D16"/>
    <mergeCell ref="B15:B16"/>
    <mergeCell ref="F15:F16"/>
    <mergeCell ref="A23:A24"/>
    <mergeCell ref="A25:A26"/>
    <mergeCell ref="B23:B24"/>
    <mergeCell ref="D23:D24"/>
    <mergeCell ref="G25:G26"/>
    <mergeCell ref="G23:G24"/>
    <mergeCell ref="A29:A30"/>
    <mergeCell ref="G29:G30"/>
    <mergeCell ref="A27:A28"/>
    <mergeCell ref="G27:G28"/>
    <mergeCell ref="H17:H18"/>
    <mergeCell ref="K52:L53"/>
    <mergeCell ref="B17:B18"/>
    <mergeCell ref="D17:D18"/>
    <mergeCell ref="B19:B20"/>
    <mergeCell ref="B21:B22"/>
    <mergeCell ref="D21:D22"/>
    <mergeCell ref="J25:J26"/>
    <mergeCell ref="K23:K24"/>
    <mergeCell ref="G35:G36"/>
    <mergeCell ref="H25:H26"/>
    <mergeCell ref="C23:C24"/>
    <mergeCell ref="K35:K36"/>
    <mergeCell ref="H31:H32"/>
    <mergeCell ref="H33:H34"/>
    <mergeCell ref="H35:H36"/>
    <mergeCell ref="G31:G32"/>
    <mergeCell ref="H21:H22"/>
    <mergeCell ref="I21:I22"/>
    <mergeCell ref="D19:D20"/>
    <mergeCell ref="B25:B26"/>
    <mergeCell ref="B27:B28"/>
    <mergeCell ref="B43:B44"/>
    <mergeCell ref="B45:B46"/>
    <mergeCell ref="L25:L26"/>
    <mergeCell ref="E49:F50"/>
    <mergeCell ref="H49:J50"/>
    <mergeCell ref="K49:L50"/>
    <mergeCell ref="F17:F18"/>
    <mergeCell ref="F19:F20"/>
    <mergeCell ref="F21:F22"/>
    <mergeCell ref="L35:L36"/>
    <mergeCell ref="F23:F24"/>
    <mergeCell ref="L31:L32"/>
    <mergeCell ref="L33:L34"/>
    <mergeCell ref="L37:L38"/>
    <mergeCell ref="G43:G44"/>
    <mergeCell ref="H37:H38"/>
    <mergeCell ref="J31:J32"/>
    <mergeCell ref="J33:J34"/>
    <mergeCell ref="J35:J36"/>
    <mergeCell ref="J37:J38"/>
    <mergeCell ref="G45:G46"/>
    <mergeCell ref="G47:G48"/>
    <mergeCell ref="L27:L28"/>
    <mergeCell ref="K25:K26"/>
    <mergeCell ref="K27:K28"/>
    <mergeCell ref="I27:I28"/>
    <mergeCell ref="I29:I30"/>
    <mergeCell ref="A41:A42"/>
    <mergeCell ref="A33:A34"/>
    <mergeCell ref="B47:B48"/>
    <mergeCell ref="D25:D26"/>
    <mergeCell ref="F25:F26"/>
    <mergeCell ref="D27:D28"/>
    <mergeCell ref="F27:F28"/>
    <mergeCell ref="D43:D44"/>
    <mergeCell ref="F43:F44"/>
    <mergeCell ref="D45:D46"/>
    <mergeCell ref="F45:F46"/>
    <mergeCell ref="D47:D48"/>
    <mergeCell ref="F47:F48"/>
    <mergeCell ref="B39:B40"/>
    <mergeCell ref="B31:B32"/>
    <mergeCell ref="D31:D32"/>
    <mergeCell ref="F31:F32"/>
    <mergeCell ref="B29:B30"/>
    <mergeCell ref="D29:D30"/>
    <mergeCell ref="F29:F30"/>
    <mergeCell ref="A47:A48"/>
    <mergeCell ref="C29:C30"/>
    <mergeCell ref="C31:C32"/>
    <mergeCell ref="C33:C34"/>
    <mergeCell ref="A56:L56"/>
    <mergeCell ref="A57:L57"/>
    <mergeCell ref="A58:L58"/>
    <mergeCell ref="A13:F13"/>
    <mergeCell ref="H13:L13"/>
    <mergeCell ref="B33:B34"/>
    <mergeCell ref="D33:D34"/>
    <mergeCell ref="F33:F34"/>
    <mergeCell ref="B41:B42"/>
    <mergeCell ref="D41:D42"/>
    <mergeCell ref="F41:F42"/>
    <mergeCell ref="D39:D40"/>
    <mergeCell ref="F39:F40"/>
    <mergeCell ref="A55:L55"/>
    <mergeCell ref="B35:B36"/>
    <mergeCell ref="C35:C36"/>
    <mergeCell ref="D35:D36"/>
    <mergeCell ref="B37:B38"/>
    <mergeCell ref="C37:C38"/>
    <mergeCell ref="D37:D38"/>
    <mergeCell ref="C39:C40"/>
    <mergeCell ref="C41:C42"/>
    <mergeCell ref="F35:F36"/>
    <mergeCell ref="F37:F38"/>
  </mergeCells>
  <pageMargins left="0.7" right="0.7" top="0.75" bottom="0.75" header="0.3" footer="0.3"/>
  <pageSetup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B29"/>
  <sheetViews>
    <sheetView showGridLines="0" view="pageBreakPreview" topLeftCell="A10" zoomScale="90" zoomScaleNormal="90" zoomScaleSheetLayoutView="90" workbookViewId="0">
      <selection activeCell="B9" sqref="B9"/>
    </sheetView>
  </sheetViews>
  <sheetFormatPr baseColWidth="10" defaultRowHeight="14.25" x14ac:dyDescent="0.45"/>
  <cols>
    <col min="1" max="1" width="4.3984375" customWidth="1"/>
    <col min="2" max="2" width="31" customWidth="1"/>
    <col min="3" max="3" width="2.59765625" customWidth="1"/>
    <col min="4" max="4" width="17.86328125" customWidth="1"/>
    <col min="5" max="5" width="3" customWidth="1"/>
    <col min="6" max="6" width="20.86328125" customWidth="1"/>
    <col min="7" max="7" width="2.265625" customWidth="1"/>
    <col min="8" max="8" width="18.265625" customWidth="1"/>
    <col min="9" max="9" width="22.86328125" customWidth="1"/>
    <col min="10" max="10" width="3" customWidth="1"/>
    <col min="11" max="11" width="17.1328125" customWidth="1"/>
    <col min="12" max="12" width="3.59765625" customWidth="1"/>
    <col min="13" max="13" width="32" customWidth="1"/>
    <col min="16" max="16" width="16" bestFit="1" customWidth="1"/>
  </cols>
  <sheetData>
    <row r="7" spans="1:19" ht="8.25" customHeight="1" x14ac:dyDescent="0.45"/>
    <row r="8" spans="1:19" ht="4.5" customHeight="1" x14ac:dyDescent="0.45">
      <c r="A8" s="1"/>
      <c r="B8" s="1"/>
      <c r="C8" s="1"/>
      <c r="D8" s="1"/>
      <c r="E8" s="1"/>
      <c r="F8" s="1"/>
      <c r="G8" s="1"/>
      <c r="H8" s="1"/>
      <c r="I8" s="1"/>
      <c r="J8" s="1"/>
      <c r="K8" s="1"/>
      <c r="L8" s="1"/>
      <c r="M8" s="7"/>
      <c r="N8" s="7"/>
      <c r="O8" s="7"/>
      <c r="P8" s="7"/>
      <c r="Q8" s="7"/>
      <c r="R8" s="7"/>
      <c r="S8" s="7"/>
    </row>
    <row r="9" spans="1:19" ht="47.25" customHeight="1" x14ac:dyDescent="0.45">
      <c r="A9" s="1"/>
      <c r="B9" s="34" t="s">
        <v>58</v>
      </c>
      <c r="C9" s="1"/>
      <c r="D9" s="35" t="s">
        <v>59</v>
      </c>
      <c r="E9" s="1"/>
      <c r="F9" s="34" t="s">
        <v>62</v>
      </c>
      <c r="G9" s="35"/>
      <c r="H9" s="34" t="s">
        <v>108</v>
      </c>
      <c r="I9" s="34" t="s">
        <v>87</v>
      </c>
      <c r="J9" s="35"/>
      <c r="K9" s="34" t="s">
        <v>22</v>
      </c>
      <c r="L9" s="35"/>
      <c r="M9" s="7"/>
      <c r="N9" s="7"/>
      <c r="O9" s="7"/>
      <c r="P9" s="7"/>
      <c r="Q9" s="7"/>
      <c r="R9" s="7"/>
      <c r="S9" s="7"/>
    </row>
    <row r="10" spans="1:19" x14ac:dyDescent="0.45">
      <c r="A10" s="1"/>
      <c r="B10" s="1"/>
      <c r="C10" s="1"/>
      <c r="D10" s="1"/>
      <c r="E10" s="1"/>
      <c r="F10" s="1"/>
      <c r="G10" s="1"/>
      <c r="H10" s="1"/>
      <c r="I10" s="1"/>
      <c r="J10" s="1"/>
      <c r="K10" s="1"/>
      <c r="L10" s="1"/>
      <c r="M10" s="7"/>
      <c r="N10" s="7"/>
      <c r="O10" s="7"/>
      <c r="P10" s="7"/>
      <c r="Q10" s="7"/>
      <c r="R10" s="7"/>
      <c r="S10" s="7"/>
    </row>
    <row r="11" spans="1:19" ht="15.75" x14ac:dyDescent="0.45">
      <c r="A11" s="50">
        <v>1</v>
      </c>
      <c r="B11" s="103" t="s">
        <v>63</v>
      </c>
      <c r="C11" s="101"/>
      <c r="D11" s="103" t="s">
        <v>60</v>
      </c>
      <c r="E11" s="101"/>
      <c r="F11" s="104">
        <v>16200000</v>
      </c>
      <c r="G11" s="101"/>
      <c r="H11" s="104">
        <v>6750000</v>
      </c>
      <c r="I11" s="105">
        <v>4050000</v>
      </c>
      <c r="J11" s="83"/>
      <c r="K11" s="104">
        <v>2700000</v>
      </c>
      <c r="L11" s="157"/>
      <c r="P11" s="43"/>
    </row>
    <row r="12" spans="1:19" ht="23.25" x14ac:dyDescent="0.45">
      <c r="A12" s="77">
        <f>A11+1</f>
        <v>2</v>
      </c>
      <c r="B12" s="106" t="s">
        <v>64</v>
      </c>
      <c r="C12" s="101"/>
      <c r="D12" s="106" t="s">
        <v>61</v>
      </c>
      <c r="E12" s="101"/>
      <c r="F12" s="107">
        <v>100000000</v>
      </c>
      <c r="G12" s="101"/>
      <c r="H12" s="104"/>
      <c r="I12" s="105">
        <v>0</v>
      </c>
      <c r="J12" s="83"/>
      <c r="K12" s="107">
        <v>8016.88</v>
      </c>
      <c r="L12" s="157"/>
    </row>
    <row r="13" spans="1:19" ht="23.25" x14ac:dyDescent="0.45">
      <c r="A13" s="77">
        <f t="shared" ref="A13:A19" si="0">A12+1</f>
        <v>3</v>
      </c>
      <c r="B13" s="103" t="s">
        <v>71</v>
      </c>
      <c r="C13" s="101"/>
      <c r="D13" s="103" t="s">
        <v>61</v>
      </c>
      <c r="E13" s="101"/>
      <c r="F13" s="104">
        <v>50000000</v>
      </c>
      <c r="G13" s="101"/>
      <c r="H13" s="104"/>
      <c r="I13" s="105">
        <f t="shared" ref="I13:I19" si="1">H13-K13</f>
        <v>0</v>
      </c>
      <c r="J13" s="83"/>
      <c r="K13" s="104">
        <v>0</v>
      </c>
      <c r="L13" s="157"/>
      <c r="M13" s="20"/>
    </row>
    <row r="14" spans="1:19" ht="34.9" x14ac:dyDescent="0.45">
      <c r="A14" s="77">
        <f t="shared" si="0"/>
        <v>4</v>
      </c>
      <c r="B14" s="103" t="s">
        <v>72</v>
      </c>
      <c r="C14" s="101"/>
      <c r="D14" s="103" t="s">
        <v>61</v>
      </c>
      <c r="E14" s="101"/>
      <c r="F14" s="104">
        <v>50000000</v>
      </c>
      <c r="G14" s="101"/>
      <c r="H14" s="104"/>
      <c r="I14" s="105">
        <f t="shared" si="1"/>
        <v>0</v>
      </c>
      <c r="J14" s="83"/>
      <c r="K14" s="104">
        <v>0</v>
      </c>
      <c r="L14" s="157"/>
    </row>
    <row r="15" spans="1:19" ht="23.25" x14ac:dyDescent="0.45">
      <c r="A15" s="91">
        <f t="shared" si="0"/>
        <v>5</v>
      </c>
      <c r="B15" s="103" t="s">
        <v>71</v>
      </c>
      <c r="C15" s="101"/>
      <c r="D15" s="103" t="s">
        <v>61</v>
      </c>
      <c r="E15" s="101"/>
      <c r="F15" s="104">
        <v>75000000</v>
      </c>
      <c r="G15" s="101"/>
      <c r="H15" s="104"/>
      <c r="I15" s="105"/>
      <c r="J15" s="83"/>
      <c r="K15" s="104">
        <v>46307668.420000002</v>
      </c>
      <c r="L15" s="94"/>
    </row>
    <row r="16" spans="1:19" ht="34.9" x14ac:dyDescent="0.45">
      <c r="A16" s="91">
        <f t="shared" si="0"/>
        <v>6</v>
      </c>
      <c r="B16" s="103" t="s">
        <v>72</v>
      </c>
      <c r="C16" s="101"/>
      <c r="D16" s="103" t="s">
        <v>75</v>
      </c>
      <c r="E16" s="101"/>
      <c r="F16" s="104">
        <v>20000000</v>
      </c>
      <c r="G16" s="101"/>
      <c r="H16" s="104"/>
      <c r="I16" s="105">
        <f t="shared" si="1"/>
        <v>0</v>
      </c>
      <c r="J16" s="83"/>
      <c r="K16" s="104">
        <v>0</v>
      </c>
      <c r="L16" s="37"/>
    </row>
    <row r="17" spans="1:28" ht="34.9" x14ac:dyDescent="0.45">
      <c r="A17" s="91">
        <f t="shared" si="0"/>
        <v>7</v>
      </c>
      <c r="B17" s="103" t="s">
        <v>73</v>
      </c>
      <c r="C17" s="101"/>
      <c r="D17" s="103" t="s">
        <v>75</v>
      </c>
      <c r="E17" s="101"/>
      <c r="F17" s="104">
        <v>40000000</v>
      </c>
      <c r="G17" s="101"/>
      <c r="H17" s="104"/>
      <c r="I17" s="105">
        <f t="shared" si="1"/>
        <v>0</v>
      </c>
      <c r="J17" s="83"/>
      <c r="K17" s="104">
        <v>0</v>
      </c>
      <c r="L17" s="37"/>
    </row>
    <row r="18" spans="1:28" ht="23.25" x14ac:dyDescent="0.45">
      <c r="A18" s="91">
        <f t="shared" si="0"/>
        <v>8</v>
      </c>
      <c r="B18" s="108" t="s">
        <v>74</v>
      </c>
      <c r="C18" s="102"/>
      <c r="D18" s="108" t="s">
        <v>75</v>
      </c>
      <c r="E18" s="102"/>
      <c r="F18" s="105">
        <v>30000000</v>
      </c>
      <c r="G18" s="102"/>
      <c r="H18" s="104"/>
      <c r="I18" s="105">
        <f t="shared" si="1"/>
        <v>0</v>
      </c>
      <c r="J18" s="84"/>
      <c r="K18" s="105">
        <v>0</v>
      </c>
      <c r="L18" s="49"/>
    </row>
    <row r="19" spans="1:28" ht="23.25" x14ac:dyDescent="0.45">
      <c r="A19" s="91">
        <f t="shared" si="0"/>
        <v>9</v>
      </c>
      <c r="B19" s="108" t="s">
        <v>64</v>
      </c>
      <c r="C19" s="102"/>
      <c r="D19" s="108" t="s">
        <v>76</v>
      </c>
      <c r="E19" s="102"/>
      <c r="F19" s="105">
        <v>150000000</v>
      </c>
      <c r="G19" s="102"/>
      <c r="H19" s="104"/>
      <c r="I19" s="105">
        <f t="shared" si="1"/>
        <v>0</v>
      </c>
      <c r="J19" s="84"/>
      <c r="K19" s="105">
        <v>0</v>
      </c>
      <c r="L19" s="49"/>
    </row>
    <row r="20" spans="1:28" ht="28.5" customHeight="1" x14ac:dyDescent="0.45">
      <c r="A20" s="156" t="s">
        <v>106</v>
      </c>
      <c r="B20" s="156"/>
      <c r="C20" s="156"/>
      <c r="D20" s="156"/>
      <c r="E20" s="42"/>
      <c r="F20" s="158">
        <f>SUM(H11:H19)</f>
        <v>6750000</v>
      </c>
      <c r="G20" s="157"/>
      <c r="H20" s="158" t="s">
        <v>107</v>
      </c>
      <c r="I20" s="158"/>
      <c r="J20" s="158"/>
      <c r="K20" s="158">
        <f>SUM(K11:K19)</f>
        <v>49015685.300000004</v>
      </c>
    </row>
    <row r="21" spans="1:28" ht="28.5" customHeight="1" x14ac:dyDescent="0.45">
      <c r="A21" s="156"/>
      <c r="B21" s="156"/>
      <c r="C21" s="156"/>
      <c r="D21" s="156"/>
      <c r="E21" s="42"/>
      <c r="F21" s="158"/>
      <c r="G21" s="157"/>
      <c r="H21" s="158"/>
      <c r="I21" s="158"/>
      <c r="J21" s="158"/>
      <c r="K21" s="158"/>
    </row>
    <row r="22" spans="1:28" x14ac:dyDescent="0.45">
      <c r="A22" s="32"/>
    </row>
    <row r="23" spans="1:28" x14ac:dyDescent="0.45">
      <c r="A23" s="32" t="s">
        <v>70</v>
      </c>
    </row>
    <row r="24" spans="1:28" x14ac:dyDescent="0.45">
      <c r="A24" s="32"/>
    </row>
    <row r="26" spans="1:28" ht="22.15" x14ac:dyDescent="0.55000000000000004">
      <c r="AB26" s="14"/>
    </row>
    <row r="27" spans="1:28" ht="22.15" x14ac:dyDescent="0.55000000000000004">
      <c r="AB27" s="14"/>
    </row>
    <row r="28" spans="1:28" ht="22.15" x14ac:dyDescent="0.55000000000000004">
      <c r="AB28" s="14"/>
    </row>
    <row r="29" spans="1:28" ht="22.15" x14ac:dyDescent="0.55000000000000004">
      <c r="AB29" s="14"/>
    </row>
  </sheetData>
  <customSheetViews>
    <customSheetView guid="{8EA58AF3-E87D-42A9-9890-AE18CCA466EF}" scale="90" topLeftCell="A12">
      <selection activeCell="F21" sqref="F21:F22"/>
    </customSheetView>
  </customSheetViews>
  <mergeCells count="7">
    <mergeCell ref="A20:D21"/>
    <mergeCell ref="L11:L14"/>
    <mergeCell ref="K20:K21"/>
    <mergeCell ref="H20:I21"/>
    <mergeCell ref="F20:F21"/>
    <mergeCell ref="G20:G21"/>
    <mergeCell ref="J20:J21"/>
  </mergeCells>
  <pageMargins left="0.7" right="0.7" top="0.75" bottom="0.75" header="0.3" footer="0.3"/>
  <pageSetup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0"/>
  <sheetViews>
    <sheetView showGridLines="0" view="pageBreakPreview" topLeftCell="A49" zoomScale="90" zoomScaleNormal="100" zoomScaleSheetLayoutView="90" workbookViewId="0">
      <selection activeCell="Q77" sqref="Q77:Q78"/>
    </sheetView>
  </sheetViews>
  <sheetFormatPr baseColWidth="10" defaultRowHeight="14.25" x14ac:dyDescent="0.45"/>
  <cols>
    <col min="1" max="1" width="4" customWidth="1"/>
    <col min="2" max="2" width="21.3984375" customWidth="1"/>
    <col min="3" max="3" width="2" customWidth="1"/>
    <col min="4" max="4" width="17.3984375" customWidth="1"/>
    <col min="5" max="5" width="1.3984375" customWidth="1"/>
    <col min="6" max="6" width="18.59765625" customWidth="1"/>
    <col min="7" max="7" width="1" customWidth="1"/>
    <col min="8" max="8" width="24.265625" customWidth="1"/>
    <col min="9" max="9" width="1.59765625" customWidth="1"/>
    <col min="10" max="10" width="4.1328125" customWidth="1"/>
    <col min="11" max="11" width="22.1328125" customWidth="1"/>
    <col min="12" max="12" width="2.1328125" customWidth="1"/>
    <col min="13" max="13" width="16.86328125" customWidth="1"/>
    <col min="14" max="14" width="1.73046875" customWidth="1"/>
    <col min="15" max="15" width="23.73046875" customWidth="1"/>
    <col min="16" max="16" width="1.265625" customWidth="1"/>
    <col min="17" max="17" width="24.3984375" customWidth="1"/>
    <col min="18" max="18" width="3.86328125" customWidth="1"/>
    <col min="19" max="19" width="24" customWidth="1"/>
    <col min="20" max="20" width="1.59765625" customWidth="1"/>
    <col min="21" max="21" width="17.73046875" customWidth="1"/>
    <col min="22" max="22" width="2.1328125" customWidth="1"/>
    <col min="23" max="23" width="26.59765625" customWidth="1"/>
    <col min="24" max="24" width="1.73046875" customWidth="1"/>
    <col min="25" max="25" width="25.73046875" customWidth="1"/>
  </cols>
  <sheetData>
    <row r="1" spans="1:26" hidden="1" x14ac:dyDescent="0.45"/>
    <row r="2" spans="1:26" hidden="1" x14ac:dyDescent="0.45"/>
    <row r="3" spans="1:26" hidden="1" x14ac:dyDescent="0.45"/>
    <row r="11" spans="1:26" ht="30" x14ac:dyDescent="0.45">
      <c r="A11" s="1"/>
      <c r="B11" s="2" t="s">
        <v>0</v>
      </c>
      <c r="C11" s="2"/>
      <c r="D11" s="2" t="s">
        <v>25</v>
      </c>
      <c r="E11" s="2"/>
      <c r="F11" s="2" t="s">
        <v>26</v>
      </c>
      <c r="G11" s="2"/>
      <c r="H11" s="2" t="s">
        <v>27</v>
      </c>
      <c r="I11" s="2"/>
      <c r="J11" s="117"/>
      <c r="K11" s="2" t="s">
        <v>0</v>
      </c>
      <c r="L11" s="2"/>
      <c r="M11" s="2" t="s">
        <v>25</v>
      </c>
      <c r="N11" s="2"/>
      <c r="O11" s="2" t="s">
        <v>26</v>
      </c>
      <c r="P11" s="2"/>
      <c r="Q11" s="2" t="s">
        <v>27</v>
      </c>
      <c r="R11" s="166"/>
      <c r="S11" s="2" t="s">
        <v>0</v>
      </c>
      <c r="T11" s="2"/>
      <c r="U11" s="2" t="s">
        <v>25</v>
      </c>
      <c r="V11" s="2"/>
      <c r="W11" s="2" t="s">
        <v>26</v>
      </c>
      <c r="X11" s="2"/>
      <c r="Y11" s="2" t="s">
        <v>27</v>
      </c>
    </row>
    <row r="12" spans="1:26" ht="14.25" customHeight="1" x14ac:dyDescent="0.45">
      <c r="A12" s="1"/>
      <c r="B12" s="3"/>
      <c r="C12" s="3"/>
      <c r="D12" s="3"/>
      <c r="E12" s="3"/>
      <c r="F12" s="3"/>
      <c r="G12" s="3"/>
      <c r="H12" s="3"/>
      <c r="I12" s="3"/>
      <c r="J12" s="117"/>
      <c r="K12" s="3"/>
      <c r="L12" s="3"/>
      <c r="M12" s="3"/>
      <c r="N12" s="3"/>
      <c r="O12" s="3"/>
      <c r="P12" s="3"/>
      <c r="Q12" s="3"/>
      <c r="R12" s="166"/>
      <c r="S12" s="3"/>
      <c r="T12" s="3"/>
      <c r="U12" s="3"/>
      <c r="V12" s="3"/>
      <c r="W12" s="3"/>
      <c r="X12" s="3"/>
      <c r="Y12" s="3"/>
    </row>
    <row r="13" spans="1:26" ht="17.649999999999999" x14ac:dyDescent="0.45">
      <c r="A13" s="111" t="s">
        <v>28</v>
      </c>
      <c r="B13" s="111"/>
      <c r="C13" s="111"/>
      <c r="D13" s="111"/>
      <c r="E13" s="111"/>
      <c r="F13" s="111"/>
      <c r="G13" s="111"/>
      <c r="H13" s="111"/>
      <c r="I13" s="6"/>
      <c r="J13" s="117"/>
      <c r="K13" s="111" t="s">
        <v>29</v>
      </c>
      <c r="L13" s="111"/>
      <c r="M13" s="111"/>
      <c r="N13" s="111"/>
      <c r="O13" s="111"/>
      <c r="P13" s="111"/>
      <c r="Q13" s="111"/>
      <c r="R13" s="166"/>
      <c r="S13" s="111" t="s">
        <v>51</v>
      </c>
      <c r="T13" s="111"/>
      <c r="U13" s="111"/>
      <c r="V13" s="111"/>
      <c r="W13" s="111"/>
      <c r="X13" s="111"/>
      <c r="Y13" s="111"/>
    </row>
    <row r="14" spans="1:26" ht="14.25" customHeight="1" x14ac:dyDescent="0.45">
      <c r="A14" s="6"/>
      <c r="B14" s="18"/>
      <c r="C14" s="18"/>
      <c r="D14" s="18"/>
      <c r="E14" s="18"/>
      <c r="F14" s="18"/>
      <c r="G14" s="18"/>
      <c r="H14" s="18"/>
      <c r="I14" s="8"/>
      <c r="J14" s="128"/>
      <c r="K14" s="8"/>
      <c r="L14" s="8"/>
      <c r="M14" s="8"/>
      <c r="N14" s="8"/>
      <c r="O14" s="8"/>
      <c r="P14" s="8"/>
      <c r="Q14" s="18"/>
      <c r="R14" s="166"/>
      <c r="S14" s="8"/>
      <c r="T14" s="8"/>
      <c r="U14" s="8"/>
      <c r="V14" s="8"/>
      <c r="W14" s="8"/>
      <c r="X14" s="8"/>
      <c r="Y14" s="18"/>
    </row>
    <row r="15" spans="1:26" ht="15.75" customHeight="1" x14ac:dyDescent="0.45">
      <c r="A15" s="114">
        <v>1</v>
      </c>
      <c r="B15" s="123" t="s">
        <v>5</v>
      </c>
      <c r="C15" s="121"/>
      <c r="D15" s="125">
        <v>5115348231</v>
      </c>
      <c r="E15" s="120"/>
      <c r="F15" s="159" t="s">
        <v>112</v>
      </c>
      <c r="G15" s="72"/>
      <c r="H15" s="126">
        <v>9152724.9700000007</v>
      </c>
      <c r="I15" s="121"/>
      <c r="J15" s="114">
        <v>1</v>
      </c>
      <c r="K15" s="123" t="s">
        <v>5</v>
      </c>
      <c r="L15" s="121"/>
      <c r="M15" s="125">
        <v>5115348231</v>
      </c>
      <c r="N15" s="121"/>
      <c r="O15" s="123" t="s">
        <v>30</v>
      </c>
      <c r="P15" s="121"/>
      <c r="Q15" s="126">
        <v>71493228.519999996</v>
      </c>
      <c r="R15" s="114">
        <v>1</v>
      </c>
      <c r="S15" s="123" t="s">
        <v>5</v>
      </c>
      <c r="T15" s="121"/>
      <c r="U15" s="125">
        <v>5115348231</v>
      </c>
      <c r="V15" s="121"/>
      <c r="W15" s="123" t="s">
        <v>30</v>
      </c>
      <c r="X15" s="121"/>
      <c r="Y15" s="126">
        <v>0</v>
      </c>
      <c r="Z15" s="62"/>
    </row>
    <row r="16" spans="1:26" ht="15.75" customHeight="1" x14ac:dyDescent="0.45">
      <c r="A16" s="114"/>
      <c r="B16" s="112"/>
      <c r="C16" s="120"/>
      <c r="D16" s="126"/>
      <c r="E16" s="120"/>
      <c r="F16" s="159"/>
      <c r="G16" s="72"/>
      <c r="H16" s="126"/>
      <c r="I16" s="118"/>
      <c r="J16" s="114"/>
      <c r="K16" s="112"/>
      <c r="L16" s="120"/>
      <c r="M16" s="126"/>
      <c r="N16" s="118"/>
      <c r="O16" s="159"/>
      <c r="P16" s="120"/>
      <c r="Q16" s="126"/>
      <c r="R16" s="114"/>
      <c r="S16" s="112"/>
      <c r="T16" s="120"/>
      <c r="U16" s="126"/>
      <c r="V16" s="120"/>
      <c r="W16" s="159"/>
      <c r="X16" s="118"/>
      <c r="Y16" s="126"/>
      <c r="Z16" s="62"/>
    </row>
    <row r="17" spans="1:26" ht="15.75" customHeight="1" x14ac:dyDescent="0.45">
      <c r="A17" s="114">
        <f>A15+1</f>
        <v>2</v>
      </c>
      <c r="B17" s="112" t="s">
        <v>6</v>
      </c>
      <c r="C17" s="120"/>
      <c r="D17" s="113">
        <v>3000000000</v>
      </c>
      <c r="E17" s="120"/>
      <c r="F17" s="159"/>
      <c r="G17" s="72"/>
      <c r="H17" s="126">
        <v>5438806.0899999999</v>
      </c>
      <c r="I17" s="118"/>
      <c r="J17" s="114">
        <f>J15+1</f>
        <v>2</v>
      </c>
      <c r="K17" s="112" t="s">
        <v>6</v>
      </c>
      <c r="L17" s="120"/>
      <c r="M17" s="113">
        <v>3000000000</v>
      </c>
      <c r="N17" s="118"/>
      <c r="O17" s="159"/>
      <c r="P17" s="118"/>
      <c r="Q17" s="126">
        <v>41988967.219999999</v>
      </c>
      <c r="R17" s="114">
        <f>R15+1</f>
        <v>2</v>
      </c>
      <c r="S17" s="112" t="s">
        <v>6</v>
      </c>
      <c r="T17" s="120"/>
      <c r="U17" s="113">
        <v>3000000000</v>
      </c>
      <c r="V17" s="118"/>
      <c r="W17" s="159"/>
      <c r="X17" s="118"/>
      <c r="Y17" s="126">
        <v>0</v>
      </c>
      <c r="Z17" s="62"/>
    </row>
    <row r="18" spans="1:26" ht="15.75" customHeight="1" x14ac:dyDescent="0.45">
      <c r="A18" s="114"/>
      <c r="B18" s="112"/>
      <c r="C18" s="120"/>
      <c r="D18" s="113"/>
      <c r="E18" s="120"/>
      <c r="F18" s="159"/>
      <c r="G18" s="72"/>
      <c r="H18" s="126"/>
      <c r="I18" s="118"/>
      <c r="J18" s="114"/>
      <c r="K18" s="112"/>
      <c r="L18" s="120"/>
      <c r="M18" s="113"/>
      <c r="N18" s="118"/>
      <c r="O18" s="159"/>
      <c r="P18" s="118"/>
      <c r="Q18" s="126"/>
      <c r="R18" s="114"/>
      <c r="S18" s="112"/>
      <c r="T18" s="120"/>
      <c r="U18" s="113"/>
      <c r="V18" s="118"/>
      <c r="W18" s="159"/>
      <c r="X18" s="118"/>
      <c r="Y18" s="126"/>
      <c r="Z18" s="62"/>
    </row>
    <row r="19" spans="1:26" ht="15.75" customHeight="1" x14ac:dyDescent="0.45">
      <c r="A19" s="114">
        <f t="shared" ref="A19" si="0">A17+1</f>
        <v>3</v>
      </c>
      <c r="B19" s="112" t="s">
        <v>48</v>
      </c>
      <c r="C19" s="120"/>
      <c r="D19" s="113">
        <v>2000000000</v>
      </c>
      <c r="E19" s="120"/>
      <c r="F19" s="159"/>
      <c r="G19" s="72"/>
      <c r="H19" s="126">
        <v>3628000</v>
      </c>
      <c r="I19" s="118"/>
      <c r="J19" s="114">
        <f t="shared" ref="J19" si="1">J17+1</f>
        <v>3</v>
      </c>
      <c r="K19" s="112" t="s">
        <v>48</v>
      </c>
      <c r="L19" s="120"/>
      <c r="M19" s="113">
        <v>2000000000</v>
      </c>
      <c r="N19" s="118"/>
      <c r="O19" s="159"/>
      <c r="P19" s="118"/>
      <c r="Q19" s="126">
        <v>28364625.18</v>
      </c>
      <c r="R19" s="114">
        <f t="shared" ref="R19" si="2">R17+1</f>
        <v>3</v>
      </c>
      <c r="S19" s="112" t="s">
        <v>48</v>
      </c>
      <c r="T19" s="120"/>
      <c r="U19" s="113">
        <v>2000000000</v>
      </c>
      <c r="V19" s="118"/>
      <c r="W19" s="159"/>
      <c r="X19" s="118"/>
      <c r="Y19" s="126">
        <v>0</v>
      </c>
      <c r="Z19" s="62"/>
    </row>
    <row r="20" spans="1:26" ht="15.75" customHeight="1" x14ac:dyDescent="0.45">
      <c r="A20" s="114"/>
      <c r="B20" s="112"/>
      <c r="C20" s="120"/>
      <c r="D20" s="113"/>
      <c r="E20" s="120"/>
      <c r="F20" s="159"/>
      <c r="G20" s="72"/>
      <c r="H20" s="126"/>
      <c r="I20" s="118"/>
      <c r="J20" s="114"/>
      <c r="K20" s="112"/>
      <c r="L20" s="120"/>
      <c r="M20" s="113"/>
      <c r="N20" s="118"/>
      <c r="O20" s="159"/>
      <c r="P20" s="118"/>
      <c r="Q20" s="126"/>
      <c r="R20" s="114"/>
      <c r="S20" s="112"/>
      <c r="T20" s="120"/>
      <c r="U20" s="113"/>
      <c r="V20" s="118"/>
      <c r="W20" s="159"/>
      <c r="X20" s="118"/>
      <c r="Y20" s="126"/>
      <c r="Z20" s="62"/>
    </row>
    <row r="21" spans="1:26" ht="15.75" customHeight="1" x14ac:dyDescent="0.45">
      <c r="A21" s="114">
        <f t="shared" ref="A21" si="3">A19+1</f>
        <v>4</v>
      </c>
      <c r="B21" s="112" t="s">
        <v>48</v>
      </c>
      <c r="C21" s="120"/>
      <c r="D21" s="113">
        <v>1000000000</v>
      </c>
      <c r="E21" s="120"/>
      <c r="F21" s="159"/>
      <c r="G21" s="72"/>
      <c r="H21" s="126">
        <v>1814000</v>
      </c>
      <c r="I21" s="118"/>
      <c r="J21" s="114">
        <f t="shared" ref="J21" si="4">J19+1</f>
        <v>4</v>
      </c>
      <c r="K21" s="112" t="s">
        <v>48</v>
      </c>
      <c r="L21" s="120"/>
      <c r="M21" s="113">
        <v>1000000000</v>
      </c>
      <c r="N21" s="118"/>
      <c r="O21" s="159"/>
      <c r="P21" s="118"/>
      <c r="Q21" s="126">
        <v>14233104.279999999</v>
      </c>
      <c r="R21" s="114">
        <f t="shared" ref="R21" si="5">R19+1</f>
        <v>4</v>
      </c>
      <c r="S21" s="112" t="s">
        <v>48</v>
      </c>
      <c r="T21" s="120"/>
      <c r="U21" s="113">
        <v>1000000000</v>
      </c>
      <c r="V21" s="118"/>
      <c r="W21" s="159"/>
      <c r="X21" s="118"/>
      <c r="Y21" s="126">
        <v>0</v>
      </c>
      <c r="Z21" s="62"/>
    </row>
    <row r="22" spans="1:26" ht="15.75" customHeight="1" x14ac:dyDescent="0.45">
      <c r="A22" s="114"/>
      <c r="B22" s="112"/>
      <c r="C22" s="120"/>
      <c r="D22" s="113"/>
      <c r="E22" s="120"/>
      <c r="F22" s="159"/>
      <c r="G22" s="72"/>
      <c r="H22" s="126"/>
      <c r="I22" s="118"/>
      <c r="J22" s="114"/>
      <c r="K22" s="112"/>
      <c r="L22" s="120"/>
      <c r="M22" s="113"/>
      <c r="N22" s="118"/>
      <c r="O22" s="159"/>
      <c r="P22" s="118"/>
      <c r="Q22" s="126"/>
      <c r="R22" s="114"/>
      <c r="S22" s="112"/>
      <c r="T22" s="120"/>
      <c r="U22" s="113"/>
      <c r="V22" s="118"/>
      <c r="W22" s="159"/>
      <c r="X22" s="118"/>
      <c r="Y22" s="126"/>
      <c r="Z22" s="62"/>
    </row>
    <row r="23" spans="1:26" ht="15.75" customHeight="1" x14ac:dyDescent="0.45">
      <c r="A23" s="114">
        <f t="shared" ref="A23" si="6">A21+1</f>
        <v>5</v>
      </c>
      <c r="B23" s="112" t="s">
        <v>5</v>
      </c>
      <c r="C23" s="120"/>
      <c r="D23" s="113">
        <v>2300000000</v>
      </c>
      <c r="E23" s="120"/>
      <c r="F23" s="159"/>
      <c r="G23" s="72"/>
      <c r="H23" s="126">
        <v>2678249</v>
      </c>
      <c r="I23" s="118"/>
      <c r="J23" s="114">
        <f t="shared" ref="J23" si="7">J21+1</f>
        <v>5</v>
      </c>
      <c r="K23" s="112" t="s">
        <v>5</v>
      </c>
      <c r="L23" s="120"/>
      <c r="M23" s="113">
        <v>2300000000</v>
      </c>
      <c r="N23" s="118"/>
      <c r="O23" s="159"/>
      <c r="P23" s="118"/>
      <c r="Q23" s="126">
        <v>22298028.719999999</v>
      </c>
      <c r="R23" s="114">
        <f t="shared" ref="R23" si="8">R21+1</f>
        <v>5</v>
      </c>
      <c r="S23" s="112" t="s">
        <v>5</v>
      </c>
      <c r="T23" s="120"/>
      <c r="U23" s="113">
        <v>2300000000</v>
      </c>
      <c r="V23" s="118"/>
      <c r="W23" s="159"/>
      <c r="X23" s="118"/>
      <c r="Y23" s="126">
        <v>0</v>
      </c>
      <c r="Z23" s="62"/>
    </row>
    <row r="24" spans="1:26" ht="15.75" customHeight="1" x14ac:dyDescent="0.45">
      <c r="A24" s="114"/>
      <c r="B24" s="112"/>
      <c r="C24" s="120"/>
      <c r="D24" s="113"/>
      <c r="E24" s="120"/>
      <c r="F24" s="159"/>
      <c r="G24" s="72"/>
      <c r="H24" s="126"/>
      <c r="I24" s="118"/>
      <c r="J24" s="114"/>
      <c r="K24" s="112"/>
      <c r="L24" s="120"/>
      <c r="M24" s="113"/>
      <c r="N24" s="118"/>
      <c r="O24" s="159"/>
      <c r="P24" s="118"/>
      <c r="Q24" s="126"/>
      <c r="R24" s="114"/>
      <c r="S24" s="112"/>
      <c r="T24" s="120"/>
      <c r="U24" s="113"/>
      <c r="V24" s="118"/>
      <c r="W24" s="159"/>
      <c r="X24" s="118"/>
      <c r="Y24" s="126"/>
      <c r="Z24" s="62"/>
    </row>
    <row r="25" spans="1:26" ht="15.75" customHeight="1" x14ac:dyDescent="0.45">
      <c r="A25" s="114">
        <f>A23+1</f>
        <v>6</v>
      </c>
      <c r="B25" s="112" t="s">
        <v>48</v>
      </c>
      <c r="C25" s="120"/>
      <c r="D25" s="113">
        <v>1000000000</v>
      </c>
      <c r="E25" s="89"/>
      <c r="F25" s="159"/>
      <c r="G25" s="72"/>
      <c r="H25" s="126">
        <v>1683024.97</v>
      </c>
      <c r="I25" s="75"/>
      <c r="J25" s="114">
        <f>J23+1</f>
        <v>6</v>
      </c>
      <c r="K25" s="112" t="s">
        <v>48</v>
      </c>
      <c r="L25" s="120"/>
      <c r="M25" s="113">
        <v>1000000000</v>
      </c>
      <c r="N25" s="88"/>
      <c r="O25" s="159"/>
      <c r="P25" s="88"/>
      <c r="Q25" s="126">
        <v>13735646.210000001</v>
      </c>
      <c r="R25" s="114">
        <f>R23+1</f>
        <v>6</v>
      </c>
      <c r="S25" s="112" t="s">
        <v>48</v>
      </c>
      <c r="T25" s="120"/>
      <c r="U25" s="113">
        <v>1000000000</v>
      </c>
      <c r="V25" s="88"/>
      <c r="W25" s="159"/>
      <c r="X25" s="88"/>
      <c r="Y25" s="126">
        <v>0</v>
      </c>
      <c r="Z25" s="62"/>
    </row>
    <row r="26" spans="1:26" ht="15.75" customHeight="1" x14ac:dyDescent="0.45">
      <c r="A26" s="114"/>
      <c r="B26" s="112"/>
      <c r="C26" s="120"/>
      <c r="D26" s="113"/>
      <c r="E26" s="89"/>
      <c r="F26" s="159"/>
      <c r="G26" s="72"/>
      <c r="H26" s="126"/>
      <c r="I26" s="75"/>
      <c r="J26" s="114"/>
      <c r="K26" s="112"/>
      <c r="L26" s="120"/>
      <c r="M26" s="113"/>
      <c r="N26" s="88"/>
      <c r="O26" s="159"/>
      <c r="P26" s="88"/>
      <c r="Q26" s="126"/>
      <c r="R26" s="114"/>
      <c r="S26" s="112"/>
      <c r="T26" s="120"/>
      <c r="U26" s="113"/>
      <c r="V26" s="88"/>
      <c r="W26" s="159"/>
      <c r="X26" s="88"/>
      <c r="Y26" s="126"/>
      <c r="Z26" s="62"/>
    </row>
    <row r="27" spans="1:26" ht="15.75" customHeight="1" x14ac:dyDescent="0.45">
      <c r="A27" s="114">
        <f t="shared" ref="A27" si="9">A25+1</f>
        <v>7</v>
      </c>
      <c r="B27" s="112" t="s">
        <v>77</v>
      </c>
      <c r="C27" s="120"/>
      <c r="D27" s="113">
        <v>882581089.62</v>
      </c>
      <c r="E27" s="89"/>
      <c r="F27" s="159"/>
      <c r="G27" s="72"/>
      <c r="H27" s="126">
        <v>1373468.45</v>
      </c>
      <c r="I27" s="75"/>
      <c r="J27" s="114">
        <f t="shared" ref="J27" si="10">J25+1</f>
        <v>7</v>
      </c>
      <c r="K27" s="112" t="s">
        <v>77</v>
      </c>
      <c r="L27" s="120"/>
      <c r="M27" s="113">
        <v>882581089.62</v>
      </c>
      <c r="N27" s="88"/>
      <c r="O27" s="159"/>
      <c r="P27" s="88"/>
      <c r="Q27" s="126">
        <v>11250443.82</v>
      </c>
      <c r="R27" s="114">
        <f t="shared" ref="R27" si="11">R25+1</f>
        <v>7</v>
      </c>
      <c r="S27" s="112" t="s">
        <v>77</v>
      </c>
      <c r="T27" s="120"/>
      <c r="U27" s="113">
        <v>882581089.62</v>
      </c>
      <c r="V27" s="88"/>
      <c r="W27" s="159"/>
      <c r="X27" s="88"/>
      <c r="Y27" s="126">
        <v>0</v>
      </c>
      <c r="Z27" s="62"/>
    </row>
    <row r="28" spans="1:26" ht="15.75" customHeight="1" x14ac:dyDescent="0.45">
      <c r="A28" s="114"/>
      <c r="B28" s="112"/>
      <c r="C28" s="120"/>
      <c r="D28" s="113"/>
      <c r="E28" s="89"/>
      <c r="F28" s="159"/>
      <c r="G28" s="72"/>
      <c r="H28" s="126"/>
      <c r="I28" s="75"/>
      <c r="J28" s="114"/>
      <c r="K28" s="112"/>
      <c r="L28" s="120"/>
      <c r="M28" s="113"/>
      <c r="N28" s="88"/>
      <c r="O28" s="159"/>
      <c r="P28" s="88"/>
      <c r="Q28" s="126"/>
      <c r="R28" s="114"/>
      <c r="S28" s="112"/>
      <c r="T28" s="120"/>
      <c r="U28" s="113"/>
      <c r="V28" s="88"/>
      <c r="W28" s="159"/>
      <c r="X28" s="88"/>
      <c r="Y28" s="126"/>
      <c r="Z28" s="62"/>
    </row>
    <row r="29" spans="1:26" ht="15.75" customHeight="1" x14ac:dyDescent="0.45">
      <c r="A29" s="114">
        <f t="shared" ref="A29" si="12">A27+1</f>
        <v>8</v>
      </c>
      <c r="B29" s="112" t="s">
        <v>93</v>
      </c>
      <c r="C29" s="120"/>
      <c r="D29" s="113">
        <v>1200000000</v>
      </c>
      <c r="E29" s="89"/>
      <c r="F29" s="159"/>
      <c r="G29" s="100"/>
      <c r="H29" s="126">
        <v>0</v>
      </c>
      <c r="I29" s="75"/>
      <c r="J29" s="114">
        <f t="shared" ref="J29" si="13">J27+1</f>
        <v>8</v>
      </c>
      <c r="K29" s="112" t="s">
        <v>93</v>
      </c>
      <c r="L29" s="120"/>
      <c r="M29" s="113">
        <v>1200000000</v>
      </c>
      <c r="N29" s="88"/>
      <c r="O29" s="159"/>
      <c r="P29" s="88"/>
      <c r="Q29" s="126">
        <v>0</v>
      </c>
      <c r="R29" s="114">
        <f t="shared" ref="R29" si="14">R27+1</f>
        <v>8</v>
      </c>
      <c r="S29" s="112" t="s">
        <v>93</v>
      </c>
      <c r="T29" s="120"/>
      <c r="U29" s="113">
        <v>1200000000</v>
      </c>
      <c r="V29" s="88"/>
      <c r="W29" s="159"/>
      <c r="X29" s="88"/>
      <c r="Y29" s="126">
        <v>0</v>
      </c>
      <c r="Z29" s="62"/>
    </row>
    <row r="30" spans="1:26" ht="15.75" customHeight="1" x14ac:dyDescent="0.45">
      <c r="A30" s="114"/>
      <c r="B30" s="112"/>
      <c r="C30" s="120"/>
      <c r="D30" s="113"/>
      <c r="E30" s="89"/>
      <c r="F30" s="159"/>
      <c r="G30" s="100"/>
      <c r="H30" s="126"/>
      <c r="I30" s="75"/>
      <c r="J30" s="114"/>
      <c r="K30" s="112"/>
      <c r="L30" s="120"/>
      <c r="M30" s="113"/>
      <c r="N30" s="88"/>
      <c r="O30" s="159"/>
      <c r="P30" s="88"/>
      <c r="Q30" s="126"/>
      <c r="R30" s="114"/>
      <c r="S30" s="112"/>
      <c r="T30" s="120"/>
      <c r="U30" s="113"/>
      <c r="V30" s="88"/>
      <c r="W30" s="159"/>
      <c r="X30" s="88"/>
      <c r="Y30" s="126"/>
      <c r="Z30" s="62"/>
    </row>
    <row r="31" spans="1:26" ht="15.75" customHeight="1" x14ac:dyDescent="0.45">
      <c r="A31" s="114">
        <f t="shared" ref="A31" si="15">A29+1</f>
        <v>9</v>
      </c>
      <c r="B31" s="112" t="s">
        <v>93</v>
      </c>
      <c r="C31" s="62"/>
      <c r="D31" s="113">
        <v>300000000</v>
      </c>
      <c r="E31" s="89"/>
      <c r="F31" s="159"/>
      <c r="G31" s="72"/>
      <c r="H31" s="126">
        <v>0</v>
      </c>
      <c r="I31" s="75"/>
      <c r="J31" s="114">
        <f t="shared" ref="J31" si="16">J29+1</f>
        <v>9</v>
      </c>
      <c r="K31" s="112" t="s">
        <v>93</v>
      </c>
      <c r="L31" s="62"/>
      <c r="M31" s="113">
        <v>300000000</v>
      </c>
      <c r="N31" s="88"/>
      <c r="O31" s="159"/>
      <c r="P31" s="88"/>
      <c r="Q31" s="126">
        <v>0</v>
      </c>
      <c r="R31" s="114">
        <f t="shared" ref="R31" si="17">R29+1</f>
        <v>9</v>
      </c>
      <c r="S31" s="112" t="s">
        <v>93</v>
      </c>
      <c r="T31" s="62"/>
      <c r="U31" s="113">
        <v>300000000</v>
      </c>
      <c r="V31" s="88"/>
      <c r="W31" s="159"/>
      <c r="X31" s="88"/>
      <c r="Y31" s="126">
        <v>0</v>
      </c>
      <c r="Z31" s="62"/>
    </row>
    <row r="32" spans="1:26" ht="15.75" customHeight="1" x14ac:dyDescent="0.45">
      <c r="A32" s="114"/>
      <c r="B32" s="112"/>
      <c r="C32" s="62"/>
      <c r="D32" s="113"/>
      <c r="E32" s="89"/>
      <c r="F32" s="159"/>
      <c r="G32" s="72"/>
      <c r="H32" s="126"/>
      <c r="I32" s="75"/>
      <c r="J32" s="114"/>
      <c r="K32" s="112"/>
      <c r="L32" s="62"/>
      <c r="M32" s="113"/>
      <c r="N32" s="88"/>
      <c r="O32" s="159"/>
      <c r="P32" s="88"/>
      <c r="Q32" s="126"/>
      <c r="R32" s="114"/>
      <c r="S32" s="112"/>
      <c r="T32" s="62"/>
      <c r="U32" s="113"/>
      <c r="V32" s="88"/>
      <c r="W32" s="159"/>
      <c r="X32" s="88"/>
      <c r="Y32" s="126"/>
      <c r="Z32" s="62"/>
    </row>
    <row r="33" spans="1:26" ht="15.75" customHeight="1" x14ac:dyDescent="0.45">
      <c r="A33" s="114">
        <f t="shared" ref="A33:A71" si="18">A31+1</f>
        <v>10</v>
      </c>
      <c r="B33" s="112" t="s">
        <v>77</v>
      </c>
      <c r="C33" s="62"/>
      <c r="D33" s="113">
        <v>700000000</v>
      </c>
      <c r="E33" s="89"/>
      <c r="F33" s="159"/>
      <c r="G33" s="72"/>
      <c r="H33" s="126">
        <v>0</v>
      </c>
      <c r="I33" s="118"/>
      <c r="J33" s="114">
        <f t="shared" ref="J33:J71" si="19">J31+1</f>
        <v>10</v>
      </c>
      <c r="K33" s="112" t="s">
        <v>77</v>
      </c>
      <c r="L33" s="62"/>
      <c r="M33" s="113">
        <v>700000000</v>
      </c>
      <c r="N33" s="118"/>
      <c r="O33" s="159"/>
      <c r="P33" s="118"/>
      <c r="Q33" s="126">
        <v>0</v>
      </c>
      <c r="R33" s="114">
        <f t="shared" ref="R33:R71" si="20">R31+1</f>
        <v>10</v>
      </c>
      <c r="S33" s="112" t="s">
        <v>77</v>
      </c>
      <c r="T33" s="62"/>
      <c r="U33" s="113">
        <v>700000000</v>
      </c>
      <c r="V33" s="118"/>
      <c r="W33" s="159"/>
      <c r="X33" s="118"/>
      <c r="Y33" s="126">
        <v>0</v>
      </c>
      <c r="Z33" s="62"/>
    </row>
    <row r="34" spans="1:26" ht="15.75" customHeight="1" x14ac:dyDescent="0.45">
      <c r="A34" s="114"/>
      <c r="B34" s="112"/>
      <c r="C34" s="62"/>
      <c r="D34" s="113"/>
      <c r="E34" s="89"/>
      <c r="F34" s="159"/>
      <c r="G34" s="72"/>
      <c r="H34" s="126"/>
      <c r="I34" s="118"/>
      <c r="J34" s="114"/>
      <c r="K34" s="112"/>
      <c r="L34" s="62"/>
      <c r="M34" s="113"/>
      <c r="N34" s="118"/>
      <c r="O34" s="159"/>
      <c r="P34" s="118"/>
      <c r="Q34" s="126"/>
      <c r="R34" s="114"/>
      <c r="S34" s="112"/>
      <c r="T34" s="62"/>
      <c r="U34" s="113"/>
      <c r="V34" s="118"/>
      <c r="W34" s="159"/>
      <c r="X34" s="118"/>
      <c r="Y34" s="126"/>
      <c r="Z34" s="62"/>
    </row>
    <row r="35" spans="1:26" ht="15.75" customHeight="1" x14ac:dyDescent="0.45">
      <c r="A35" s="114">
        <f t="shared" si="18"/>
        <v>11</v>
      </c>
      <c r="B35" s="112" t="s">
        <v>77</v>
      </c>
      <c r="C35" s="62"/>
      <c r="D35" s="113">
        <v>1000000000</v>
      </c>
      <c r="E35" s="89"/>
      <c r="F35" s="159"/>
      <c r="G35" s="72"/>
      <c r="H35" s="126">
        <v>0</v>
      </c>
      <c r="I35" s="118"/>
      <c r="J35" s="114">
        <f t="shared" si="19"/>
        <v>11</v>
      </c>
      <c r="K35" s="112" t="s">
        <v>77</v>
      </c>
      <c r="L35" s="62"/>
      <c r="M35" s="113">
        <v>1000000000</v>
      </c>
      <c r="N35" s="118"/>
      <c r="O35" s="159"/>
      <c r="P35" s="118"/>
      <c r="Q35" s="126">
        <v>0</v>
      </c>
      <c r="R35" s="114">
        <f t="shared" si="20"/>
        <v>11</v>
      </c>
      <c r="S35" s="112" t="s">
        <v>77</v>
      </c>
      <c r="T35" s="62"/>
      <c r="U35" s="113">
        <v>1000000000</v>
      </c>
      <c r="V35" s="118"/>
      <c r="W35" s="159"/>
      <c r="X35" s="118"/>
      <c r="Y35" s="126"/>
      <c r="Z35" s="62"/>
    </row>
    <row r="36" spans="1:26" ht="15.75" customHeight="1" x14ac:dyDescent="0.45">
      <c r="A36" s="114"/>
      <c r="B36" s="112"/>
      <c r="C36" s="62"/>
      <c r="D36" s="113"/>
      <c r="E36" s="89"/>
      <c r="F36" s="159"/>
      <c r="G36" s="72"/>
      <c r="H36" s="126"/>
      <c r="I36" s="75"/>
      <c r="J36" s="114"/>
      <c r="K36" s="112"/>
      <c r="L36" s="62"/>
      <c r="M36" s="113"/>
      <c r="N36" s="88"/>
      <c r="O36" s="159"/>
      <c r="P36" s="88"/>
      <c r="Q36" s="126"/>
      <c r="R36" s="114"/>
      <c r="S36" s="112"/>
      <c r="T36" s="62"/>
      <c r="U36" s="113"/>
      <c r="V36" s="88"/>
      <c r="W36" s="159"/>
      <c r="X36" s="88"/>
      <c r="Y36" s="126">
        <v>0</v>
      </c>
      <c r="Z36" s="62"/>
    </row>
    <row r="37" spans="1:26" ht="15.75" customHeight="1" x14ac:dyDescent="0.45">
      <c r="A37" s="114">
        <f t="shared" si="18"/>
        <v>12</v>
      </c>
      <c r="B37" s="112" t="s">
        <v>48</v>
      </c>
      <c r="C37" s="62"/>
      <c r="D37" s="113">
        <v>1000000000</v>
      </c>
      <c r="E37" s="89"/>
      <c r="F37" s="159"/>
      <c r="G37" s="72"/>
      <c r="H37" s="126">
        <v>0</v>
      </c>
      <c r="I37" s="118"/>
      <c r="J37" s="114">
        <f t="shared" si="19"/>
        <v>12</v>
      </c>
      <c r="K37" s="112" t="s">
        <v>48</v>
      </c>
      <c r="L37" s="62"/>
      <c r="M37" s="113">
        <v>1000000000</v>
      </c>
      <c r="N37" s="118"/>
      <c r="O37" s="159"/>
      <c r="P37" s="118"/>
      <c r="Q37" s="126">
        <v>0</v>
      </c>
      <c r="R37" s="114">
        <f t="shared" si="20"/>
        <v>12</v>
      </c>
      <c r="S37" s="112" t="s">
        <v>48</v>
      </c>
      <c r="T37" s="62"/>
      <c r="U37" s="113">
        <v>1000000000</v>
      </c>
      <c r="V37" s="118"/>
      <c r="W37" s="159"/>
      <c r="X37" s="118"/>
      <c r="Y37" s="126">
        <v>0</v>
      </c>
      <c r="Z37" s="62"/>
    </row>
    <row r="38" spans="1:26" ht="15.75" customHeight="1" x14ac:dyDescent="0.45">
      <c r="A38" s="114"/>
      <c r="B38" s="112"/>
      <c r="C38" s="62"/>
      <c r="D38" s="113"/>
      <c r="E38" s="89"/>
      <c r="F38" s="159"/>
      <c r="G38" s="72"/>
      <c r="H38" s="126"/>
      <c r="I38" s="118"/>
      <c r="J38" s="114"/>
      <c r="K38" s="112"/>
      <c r="L38" s="62"/>
      <c r="M38" s="113"/>
      <c r="N38" s="118"/>
      <c r="O38" s="159"/>
      <c r="P38" s="118"/>
      <c r="Q38" s="126"/>
      <c r="R38" s="114"/>
      <c r="S38" s="112"/>
      <c r="T38" s="62"/>
      <c r="U38" s="113"/>
      <c r="V38" s="118"/>
      <c r="W38" s="159"/>
      <c r="X38" s="118"/>
      <c r="Y38" s="126"/>
      <c r="Z38" s="62"/>
    </row>
    <row r="39" spans="1:26" ht="15.75" customHeight="1" x14ac:dyDescent="0.45">
      <c r="A39" s="114">
        <f t="shared" si="18"/>
        <v>13</v>
      </c>
      <c r="B39" s="112" t="s">
        <v>48</v>
      </c>
      <c r="C39" s="62"/>
      <c r="D39" s="113">
        <v>1000000000</v>
      </c>
      <c r="E39" s="89"/>
      <c r="F39" s="159"/>
      <c r="G39" s="72"/>
      <c r="H39" s="126">
        <v>0</v>
      </c>
      <c r="I39" s="118"/>
      <c r="J39" s="114">
        <f t="shared" si="19"/>
        <v>13</v>
      </c>
      <c r="K39" s="112" t="s">
        <v>48</v>
      </c>
      <c r="L39" s="62"/>
      <c r="M39" s="113">
        <v>1000000000</v>
      </c>
      <c r="N39" s="118"/>
      <c r="O39" s="159"/>
      <c r="P39" s="118"/>
      <c r="Q39" s="126">
        <v>0</v>
      </c>
      <c r="R39" s="114">
        <f t="shared" si="20"/>
        <v>13</v>
      </c>
      <c r="S39" s="112" t="s">
        <v>48</v>
      </c>
      <c r="T39" s="62"/>
      <c r="U39" s="113">
        <v>1000000000</v>
      </c>
      <c r="V39" s="118"/>
      <c r="W39" s="159"/>
      <c r="X39" s="118"/>
      <c r="Y39" s="126">
        <v>0</v>
      </c>
      <c r="Z39" s="62"/>
    </row>
    <row r="40" spans="1:26" ht="15.75" customHeight="1" x14ac:dyDescent="0.45">
      <c r="A40" s="114"/>
      <c r="B40" s="112"/>
      <c r="C40" s="62"/>
      <c r="D40" s="113"/>
      <c r="E40" s="89"/>
      <c r="F40" s="159"/>
      <c r="G40" s="72"/>
      <c r="H40" s="126"/>
      <c r="I40" s="118"/>
      <c r="J40" s="114"/>
      <c r="K40" s="112"/>
      <c r="L40" s="62"/>
      <c r="M40" s="113"/>
      <c r="N40" s="118"/>
      <c r="O40" s="159"/>
      <c r="P40" s="118"/>
      <c r="Q40" s="126"/>
      <c r="R40" s="114"/>
      <c r="S40" s="112"/>
      <c r="T40" s="62"/>
      <c r="U40" s="113"/>
      <c r="V40" s="118"/>
      <c r="W40" s="159"/>
      <c r="X40" s="118"/>
      <c r="Y40" s="126"/>
      <c r="Z40" s="62"/>
    </row>
    <row r="41" spans="1:26" ht="15" customHeight="1" x14ac:dyDescent="0.45">
      <c r="A41" s="114">
        <f t="shared" si="18"/>
        <v>14</v>
      </c>
      <c r="B41" s="112" t="s">
        <v>48</v>
      </c>
      <c r="C41" s="62"/>
      <c r="D41" s="113">
        <v>1000000000</v>
      </c>
      <c r="E41" s="89"/>
      <c r="F41" s="159"/>
      <c r="G41" s="72"/>
      <c r="H41" s="126">
        <v>0</v>
      </c>
      <c r="I41" s="118"/>
      <c r="J41" s="114">
        <f t="shared" si="19"/>
        <v>14</v>
      </c>
      <c r="K41" s="112" t="s">
        <v>48</v>
      </c>
      <c r="L41" s="62"/>
      <c r="M41" s="113">
        <v>1000000000</v>
      </c>
      <c r="N41" s="118"/>
      <c r="O41" s="159"/>
      <c r="P41" s="118"/>
      <c r="Q41" s="126">
        <v>0</v>
      </c>
      <c r="R41" s="114">
        <f t="shared" si="20"/>
        <v>14</v>
      </c>
      <c r="S41" s="112" t="s">
        <v>48</v>
      </c>
      <c r="T41" s="62"/>
      <c r="U41" s="113">
        <v>1000000000</v>
      </c>
      <c r="V41" s="118"/>
      <c r="W41" s="159"/>
      <c r="X41" s="118"/>
      <c r="Y41" s="126">
        <v>0</v>
      </c>
      <c r="Z41" s="62"/>
    </row>
    <row r="42" spans="1:26" ht="15" customHeight="1" x14ac:dyDescent="0.45">
      <c r="A42" s="114"/>
      <c r="B42" s="112"/>
      <c r="C42" s="62"/>
      <c r="D42" s="113"/>
      <c r="E42" s="89"/>
      <c r="F42" s="159"/>
      <c r="G42" s="72"/>
      <c r="H42" s="126"/>
      <c r="I42" s="118"/>
      <c r="J42" s="114"/>
      <c r="K42" s="112"/>
      <c r="L42" s="62"/>
      <c r="M42" s="113"/>
      <c r="N42" s="118"/>
      <c r="O42" s="159"/>
      <c r="P42" s="118"/>
      <c r="Q42" s="126"/>
      <c r="R42" s="114"/>
      <c r="S42" s="112"/>
      <c r="T42" s="62"/>
      <c r="U42" s="113"/>
      <c r="V42" s="118"/>
      <c r="W42" s="159"/>
      <c r="X42" s="118"/>
      <c r="Y42" s="126"/>
      <c r="Z42" s="62"/>
    </row>
    <row r="43" spans="1:26" ht="15.75" customHeight="1" x14ac:dyDescent="0.45">
      <c r="A43" s="114">
        <f t="shared" si="18"/>
        <v>15</v>
      </c>
      <c r="B43" s="112" t="s">
        <v>86</v>
      </c>
      <c r="C43" s="120"/>
      <c r="D43" s="126">
        <v>600000000</v>
      </c>
      <c r="E43" s="89"/>
      <c r="F43" s="159"/>
      <c r="G43" s="72"/>
      <c r="H43" s="126">
        <v>163636363.65000001</v>
      </c>
      <c r="I43" s="118"/>
      <c r="J43" s="114">
        <f t="shared" si="19"/>
        <v>15</v>
      </c>
      <c r="K43" s="112" t="s">
        <v>86</v>
      </c>
      <c r="L43" s="120"/>
      <c r="M43" s="126">
        <v>600000000</v>
      </c>
      <c r="N43" s="118"/>
      <c r="O43" s="159"/>
      <c r="P43" s="118"/>
      <c r="Q43" s="126">
        <v>5950814.0899999999</v>
      </c>
      <c r="R43" s="114">
        <f t="shared" si="20"/>
        <v>15</v>
      </c>
      <c r="S43" s="112" t="s">
        <v>86</v>
      </c>
      <c r="T43" s="120"/>
      <c r="U43" s="126">
        <v>600000000</v>
      </c>
      <c r="V43" s="118"/>
      <c r="W43" s="159"/>
      <c r="X43" s="118"/>
      <c r="Y43" s="126">
        <v>0</v>
      </c>
      <c r="Z43" s="62"/>
    </row>
    <row r="44" spans="1:26" ht="15.75" customHeight="1" x14ac:dyDescent="0.45">
      <c r="A44" s="114"/>
      <c r="B44" s="112"/>
      <c r="C44" s="120"/>
      <c r="D44" s="126"/>
      <c r="E44" s="89"/>
      <c r="F44" s="159"/>
      <c r="G44" s="72"/>
      <c r="H44" s="126"/>
      <c r="I44" s="118"/>
      <c r="J44" s="114"/>
      <c r="K44" s="112"/>
      <c r="L44" s="120"/>
      <c r="M44" s="126"/>
      <c r="N44" s="118"/>
      <c r="O44" s="159"/>
      <c r="P44" s="118"/>
      <c r="Q44" s="126"/>
      <c r="R44" s="114"/>
      <c r="S44" s="112"/>
      <c r="T44" s="120"/>
      <c r="U44" s="126"/>
      <c r="V44" s="118"/>
      <c r="W44" s="159"/>
      <c r="X44" s="118"/>
      <c r="Y44" s="126"/>
      <c r="Z44" s="62"/>
    </row>
    <row r="45" spans="1:26" ht="15" customHeight="1" x14ac:dyDescent="0.45">
      <c r="A45" s="114">
        <f t="shared" si="18"/>
        <v>16</v>
      </c>
      <c r="B45" s="116" t="s">
        <v>8</v>
      </c>
      <c r="C45" s="120"/>
      <c r="D45" s="113">
        <v>1000000000</v>
      </c>
      <c r="E45" s="89"/>
      <c r="F45" s="159"/>
      <c r="G45" s="72"/>
      <c r="H45" s="126">
        <v>12461358.060000001</v>
      </c>
      <c r="I45" s="118"/>
      <c r="J45" s="114">
        <f t="shared" si="19"/>
        <v>16</v>
      </c>
      <c r="K45" s="116" t="s">
        <v>8</v>
      </c>
      <c r="L45" s="120"/>
      <c r="M45" s="113">
        <v>1000000000</v>
      </c>
      <c r="N45" s="118"/>
      <c r="O45" s="159"/>
      <c r="P45" s="118"/>
      <c r="Q45" s="126">
        <v>3698776.28</v>
      </c>
      <c r="R45" s="114">
        <f t="shared" si="20"/>
        <v>16</v>
      </c>
      <c r="S45" s="116" t="s">
        <v>8</v>
      </c>
      <c r="T45" s="120"/>
      <c r="U45" s="113">
        <v>1000000000</v>
      </c>
      <c r="V45" s="118"/>
      <c r="W45" s="159"/>
      <c r="X45" s="118"/>
      <c r="Y45" s="126">
        <v>0</v>
      </c>
      <c r="Z45" s="62"/>
    </row>
    <row r="46" spans="1:26" ht="15" customHeight="1" x14ac:dyDescent="0.45">
      <c r="A46" s="114"/>
      <c r="B46" s="116"/>
      <c r="C46" s="120"/>
      <c r="D46" s="113"/>
      <c r="E46" s="89"/>
      <c r="F46" s="159"/>
      <c r="G46" s="72"/>
      <c r="H46" s="126"/>
      <c r="I46" s="118"/>
      <c r="J46" s="114"/>
      <c r="K46" s="116"/>
      <c r="L46" s="120"/>
      <c r="M46" s="113"/>
      <c r="N46" s="118"/>
      <c r="O46" s="159"/>
      <c r="P46" s="118"/>
      <c r="Q46" s="126"/>
      <c r="R46" s="114"/>
      <c r="S46" s="116"/>
      <c r="T46" s="120"/>
      <c r="U46" s="113"/>
      <c r="V46" s="118"/>
      <c r="W46" s="159"/>
      <c r="X46" s="118"/>
      <c r="Y46" s="126"/>
      <c r="Z46" s="62"/>
    </row>
    <row r="47" spans="1:26" ht="15" customHeight="1" x14ac:dyDescent="0.45">
      <c r="A47" s="114">
        <f t="shared" si="18"/>
        <v>17</v>
      </c>
      <c r="B47" s="116" t="s">
        <v>8</v>
      </c>
      <c r="C47" s="120"/>
      <c r="D47" s="113">
        <v>1000000000</v>
      </c>
      <c r="E47" s="89"/>
      <c r="F47" s="159"/>
      <c r="G47" s="72"/>
      <c r="H47" s="126">
        <v>0</v>
      </c>
      <c r="I47" s="118"/>
      <c r="J47" s="114">
        <f t="shared" si="19"/>
        <v>17</v>
      </c>
      <c r="K47" s="116" t="s">
        <v>8</v>
      </c>
      <c r="L47" s="120"/>
      <c r="M47" s="113">
        <v>1000000000</v>
      </c>
      <c r="N47" s="118"/>
      <c r="O47" s="159"/>
      <c r="P47" s="118"/>
      <c r="Q47" s="126">
        <v>20291420.199999999</v>
      </c>
      <c r="R47" s="114">
        <f t="shared" si="20"/>
        <v>17</v>
      </c>
      <c r="S47" s="116" t="s">
        <v>8</v>
      </c>
      <c r="T47" s="120"/>
      <c r="U47" s="113">
        <v>1000000000</v>
      </c>
      <c r="V47" s="118"/>
      <c r="W47" s="159"/>
      <c r="X47" s="118"/>
      <c r="Y47" s="126">
        <v>0</v>
      </c>
      <c r="Z47" s="62"/>
    </row>
    <row r="48" spans="1:26" ht="15" customHeight="1" x14ac:dyDescent="0.45">
      <c r="A48" s="114"/>
      <c r="B48" s="116"/>
      <c r="C48" s="120"/>
      <c r="D48" s="113"/>
      <c r="E48" s="89"/>
      <c r="F48" s="159"/>
      <c r="G48" s="72"/>
      <c r="H48" s="126"/>
      <c r="I48" s="118"/>
      <c r="J48" s="114"/>
      <c r="K48" s="116"/>
      <c r="L48" s="120"/>
      <c r="M48" s="113"/>
      <c r="N48" s="118"/>
      <c r="O48" s="159"/>
      <c r="P48" s="118"/>
      <c r="Q48" s="126"/>
      <c r="R48" s="114"/>
      <c r="S48" s="116"/>
      <c r="T48" s="120"/>
      <c r="U48" s="113"/>
      <c r="V48" s="118"/>
      <c r="W48" s="159"/>
      <c r="X48" s="118"/>
      <c r="Y48" s="126"/>
      <c r="Z48" s="62"/>
    </row>
    <row r="49" spans="1:26" ht="15" customHeight="1" x14ac:dyDescent="0.45">
      <c r="A49" s="114">
        <f t="shared" si="18"/>
        <v>18</v>
      </c>
      <c r="B49" s="116" t="s">
        <v>8</v>
      </c>
      <c r="C49" s="120"/>
      <c r="D49" s="124">
        <v>300000000</v>
      </c>
      <c r="E49" s="89"/>
      <c r="F49" s="159"/>
      <c r="G49" s="72"/>
      <c r="H49" s="126">
        <v>0</v>
      </c>
      <c r="I49" s="118"/>
      <c r="J49" s="114">
        <f t="shared" si="19"/>
        <v>18</v>
      </c>
      <c r="K49" s="116" t="s">
        <v>8</v>
      </c>
      <c r="L49" s="120"/>
      <c r="M49" s="124">
        <v>300000000</v>
      </c>
      <c r="N49" s="118"/>
      <c r="O49" s="159"/>
      <c r="P49" s="118"/>
      <c r="Q49" s="126">
        <v>6256250</v>
      </c>
      <c r="R49" s="114">
        <f t="shared" si="20"/>
        <v>18</v>
      </c>
      <c r="S49" s="116" t="s">
        <v>8</v>
      </c>
      <c r="T49" s="120"/>
      <c r="U49" s="124">
        <v>300000000</v>
      </c>
      <c r="V49" s="118"/>
      <c r="W49" s="159"/>
      <c r="X49" s="118"/>
      <c r="Y49" s="126">
        <v>0</v>
      </c>
      <c r="Z49" s="62"/>
    </row>
    <row r="50" spans="1:26" ht="15" customHeight="1" x14ac:dyDescent="0.45">
      <c r="A50" s="114"/>
      <c r="B50" s="116"/>
      <c r="C50" s="120"/>
      <c r="D50" s="124"/>
      <c r="E50" s="89"/>
      <c r="F50" s="159"/>
      <c r="G50" s="72"/>
      <c r="H50" s="126"/>
      <c r="I50" s="118"/>
      <c r="J50" s="114"/>
      <c r="K50" s="116"/>
      <c r="L50" s="120"/>
      <c r="M50" s="124"/>
      <c r="N50" s="118"/>
      <c r="O50" s="159"/>
      <c r="P50" s="118"/>
      <c r="Q50" s="126"/>
      <c r="R50" s="114"/>
      <c r="S50" s="116"/>
      <c r="T50" s="120"/>
      <c r="U50" s="124"/>
      <c r="V50" s="118"/>
      <c r="W50" s="159"/>
      <c r="X50" s="118"/>
      <c r="Y50" s="126"/>
      <c r="Z50" s="62"/>
    </row>
    <row r="51" spans="1:26" ht="15" customHeight="1" x14ac:dyDescent="0.45">
      <c r="A51" s="114">
        <f t="shared" si="18"/>
        <v>19</v>
      </c>
      <c r="B51" s="116" t="s">
        <v>8</v>
      </c>
      <c r="C51" s="120"/>
      <c r="D51" s="122">
        <v>299888355</v>
      </c>
      <c r="E51" s="89"/>
      <c r="F51" s="159"/>
      <c r="G51" s="72"/>
      <c r="H51" s="126">
        <v>0</v>
      </c>
      <c r="I51" s="62"/>
      <c r="J51" s="114">
        <f t="shared" si="19"/>
        <v>19</v>
      </c>
      <c r="K51" s="116" t="s">
        <v>8</v>
      </c>
      <c r="L51" s="120"/>
      <c r="M51" s="122">
        <v>299888355</v>
      </c>
      <c r="N51" s="118"/>
      <c r="O51" s="159"/>
      <c r="P51" s="118"/>
      <c r="Q51" s="126">
        <v>6379755.8899999997</v>
      </c>
      <c r="R51" s="114">
        <f t="shared" si="20"/>
        <v>19</v>
      </c>
      <c r="S51" s="116" t="s">
        <v>8</v>
      </c>
      <c r="T51" s="120"/>
      <c r="U51" s="122">
        <v>299888355</v>
      </c>
      <c r="V51" s="118"/>
      <c r="W51" s="159"/>
      <c r="X51" s="118"/>
      <c r="Y51" s="126">
        <v>0</v>
      </c>
      <c r="Z51" s="62"/>
    </row>
    <row r="52" spans="1:26" ht="15" customHeight="1" x14ac:dyDescent="0.45">
      <c r="A52" s="114"/>
      <c r="B52" s="116"/>
      <c r="C52" s="120"/>
      <c r="D52" s="122"/>
      <c r="E52" s="89"/>
      <c r="F52" s="159"/>
      <c r="G52" s="72"/>
      <c r="H52" s="126"/>
      <c r="I52" s="62"/>
      <c r="J52" s="114"/>
      <c r="K52" s="116"/>
      <c r="L52" s="120"/>
      <c r="M52" s="122"/>
      <c r="N52" s="118"/>
      <c r="O52" s="159"/>
      <c r="P52" s="118"/>
      <c r="Q52" s="126"/>
      <c r="R52" s="114"/>
      <c r="S52" s="116"/>
      <c r="T52" s="120"/>
      <c r="U52" s="122"/>
      <c r="V52" s="118"/>
      <c r="W52" s="159"/>
      <c r="X52" s="118"/>
      <c r="Y52" s="126"/>
      <c r="Z52" s="62"/>
    </row>
    <row r="53" spans="1:26" ht="15" customHeight="1" x14ac:dyDescent="0.45">
      <c r="A53" s="114">
        <f t="shared" si="18"/>
        <v>20</v>
      </c>
      <c r="B53" s="116" t="s">
        <v>8</v>
      </c>
      <c r="C53" s="120"/>
      <c r="D53" s="113">
        <v>223786059</v>
      </c>
      <c r="E53" s="89"/>
      <c r="F53" s="159"/>
      <c r="G53" s="72"/>
      <c r="H53" s="126">
        <v>0</v>
      </c>
      <c r="I53" s="62"/>
      <c r="J53" s="114">
        <f t="shared" si="19"/>
        <v>20</v>
      </c>
      <c r="K53" s="116" t="s">
        <v>8</v>
      </c>
      <c r="L53" s="120"/>
      <c r="M53" s="113">
        <v>223786059</v>
      </c>
      <c r="N53" s="126"/>
      <c r="O53" s="159"/>
      <c r="P53" s="118"/>
      <c r="Q53" s="126">
        <v>4302117.74</v>
      </c>
      <c r="R53" s="114">
        <f t="shared" si="20"/>
        <v>20</v>
      </c>
      <c r="S53" s="116" t="s">
        <v>8</v>
      </c>
      <c r="T53" s="120"/>
      <c r="U53" s="113">
        <v>223786059</v>
      </c>
      <c r="V53" s="118"/>
      <c r="W53" s="159"/>
      <c r="X53" s="118"/>
      <c r="Y53" s="126">
        <v>0</v>
      </c>
      <c r="Z53" s="62"/>
    </row>
    <row r="54" spans="1:26" ht="15" customHeight="1" x14ac:dyDescent="0.45">
      <c r="A54" s="114"/>
      <c r="B54" s="116"/>
      <c r="C54" s="120"/>
      <c r="D54" s="113"/>
      <c r="E54" s="89"/>
      <c r="F54" s="159"/>
      <c r="G54" s="72"/>
      <c r="H54" s="126"/>
      <c r="I54" s="62"/>
      <c r="J54" s="114"/>
      <c r="K54" s="116"/>
      <c r="L54" s="120"/>
      <c r="M54" s="113"/>
      <c r="N54" s="126"/>
      <c r="O54" s="159"/>
      <c r="P54" s="118"/>
      <c r="Q54" s="126"/>
      <c r="R54" s="114"/>
      <c r="S54" s="116"/>
      <c r="T54" s="120"/>
      <c r="U54" s="113"/>
      <c r="V54" s="118"/>
      <c r="W54" s="159"/>
      <c r="X54" s="118"/>
      <c r="Y54" s="126"/>
      <c r="Z54" s="62"/>
    </row>
    <row r="55" spans="1:26" ht="15" customHeight="1" x14ac:dyDescent="0.45">
      <c r="A55" s="114">
        <f t="shared" si="18"/>
        <v>21</v>
      </c>
      <c r="B55" s="116" t="s">
        <v>8</v>
      </c>
      <c r="C55" s="120"/>
      <c r="D55" s="113">
        <v>500379494</v>
      </c>
      <c r="E55" s="89"/>
      <c r="F55" s="159"/>
      <c r="G55" s="72"/>
      <c r="H55" s="126">
        <v>0</v>
      </c>
      <c r="I55" s="62"/>
      <c r="J55" s="114">
        <f t="shared" si="19"/>
        <v>21</v>
      </c>
      <c r="K55" s="116" t="s">
        <v>8</v>
      </c>
      <c r="L55" s="120"/>
      <c r="M55" s="113">
        <v>500379494</v>
      </c>
      <c r="N55" s="126"/>
      <c r="O55" s="159"/>
      <c r="P55" s="118"/>
      <c r="Q55" s="126">
        <v>10349422.109999999</v>
      </c>
      <c r="R55" s="114">
        <f t="shared" si="20"/>
        <v>21</v>
      </c>
      <c r="S55" s="116" t="s">
        <v>8</v>
      </c>
      <c r="T55" s="120"/>
      <c r="U55" s="113">
        <v>500379494</v>
      </c>
      <c r="V55" s="118"/>
      <c r="W55" s="159"/>
      <c r="X55" s="118"/>
      <c r="Y55" s="126">
        <v>0</v>
      </c>
      <c r="Z55" s="62"/>
    </row>
    <row r="56" spans="1:26" ht="15" customHeight="1" x14ac:dyDescent="0.45">
      <c r="A56" s="114"/>
      <c r="B56" s="116"/>
      <c r="C56" s="120"/>
      <c r="D56" s="113"/>
      <c r="E56" s="89"/>
      <c r="F56" s="159"/>
      <c r="G56" s="72"/>
      <c r="H56" s="126"/>
      <c r="I56" s="62"/>
      <c r="J56" s="114"/>
      <c r="K56" s="116"/>
      <c r="L56" s="120"/>
      <c r="M56" s="113"/>
      <c r="N56" s="126"/>
      <c r="O56" s="159"/>
      <c r="P56" s="118"/>
      <c r="Q56" s="126"/>
      <c r="R56" s="114"/>
      <c r="S56" s="116"/>
      <c r="T56" s="120"/>
      <c r="U56" s="113"/>
      <c r="V56" s="118"/>
      <c r="W56" s="159"/>
      <c r="X56" s="118"/>
      <c r="Y56" s="126"/>
      <c r="Z56" s="62"/>
    </row>
    <row r="57" spans="1:26" ht="15" customHeight="1" x14ac:dyDescent="0.45">
      <c r="A57" s="114">
        <f t="shared" si="18"/>
        <v>22</v>
      </c>
      <c r="B57" s="116" t="s">
        <v>8</v>
      </c>
      <c r="C57" s="120"/>
      <c r="D57" s="113">
        <v>86788886</v>
      </c>
      <c r="E57" s="89"/>
      <c r="F57" s="159"/>
      <c r="G57" s="72"/>
      <c r="H57" s="126">
        <v>0</v>
      </c>
      <c r="I57" s="62"/>
      <c r="J57" s="114">
        <f t="shared" si="19"/>
        <v>22</v>
      </c>
      <c r="K57" s="116" t="s">
        <v>8</v>
      </c>
      <c r="L57" s="120"/>
      <c r="M57" s="113">
        <v>86788886</v>
      </c>
      <c r="N57" s="126"/>
      <c r="O57" s="159"/>
      <c r="P57" s="118"/>
      <c r="Q57" s="126">
        <v>1878227.41</v>
      </c>
      <c r="R57" s="114">
        <f t="shared" si="20"/>
        <v>22</v>
      </c>
      <c r="S57" s="116" t="s">
        <v>8</v>
      </c>
      <c r="T57" s="120"/>
      <c r="U57" s="113">
        <v>86788886</v>
      </c>
      <c r="V57" s="118"/>
      <c r="W57" s="159"/>
      <c r="X57" s="118"/>
      <c r="Y57" s="126">
        <v>0</v>
      </c>
      <c r="Z57" s="62"/>
    </row>
    <row r="58" spans="1:26" ht="15" customHeight="1" x14ac:dyDescent="0.45">
      <c r="A58" s="114"/>
      <c r="B58" s="116"/>
      <c r="C58" s="120"/>
      <c r="D58" s="113"/>
      <c r="E58" s="89"/>
      <c r="F58" s="159"/>
      <c r="G58" s="72"/>
      <c r="H58" s="126"/>
      <c r="I58" s="62"/>
      <c r="J58" s="114"/>
      <c r="K58" s="116"/>
      <c r="L58" s="120"/>
      <c r="M58" s="113"/>
      <c r="N58" s="126"/>
      <c r="O58" s="159"/>
      <c r="P58" s="118"/>
      <c r="Q58" s="126"/>
      <c r="R58" s="114"/>
      <c r="S58" s="116"/>
      <c r="T58" s="120"/>
      <c r="U58" s="113"/>
      <c r="V58" s="118"/>
      <c r="W58" s="159"/>
      <c r="X58" s="118"/>
      <c r="Y58" s="126"/>
      <c r="Z58" s="62"/>
    </row>
    <row r="59" spans="1:26" ht="15" customHeight="1" x14ac:dyDescent="0.45">
      <c r="A59" s="114">
        <f t="shared" si="18"/>
        <v>23</v>
      </c>
      <c r="B59" s="116" t="s">
        <v>8</v>
      </c>
      <c r="C59" s="100"/>
      <c r="D59" s="113">
        <v>56998668</v>
      </c>
      <c r="E59" s="100"/>
      <c r="F59" s="159"/>
      <c r="G59" s="100"/>
      <c r="H59" s="126">
        <v>0</v>
      </c>
      <c r="I59" s="62"/>
      <c r="J59" s="114">
        <f t="shared" si="19"/>
        <v>23</v>
      </c>
      <c r="K59" s="116" t="s">
        <v>8</v>
      </c>
      <c r="L59" s="100"/>
      <c r="M59" s="113">
        <v>56998668</v>
      </c>
      <c r="N59" s="118"/>
      <c r="O59" s="159"/>
      <c r="P59" s="118"/>
      <c r="Q59" s="126">
        <v>1256515.56</v>
      </c>
      <c r="R59" s="114">
        <f t="shared" si="20"/>
        <v>23</v>
      </c>
      <c r="S59" s="116" t="s">
        <v>8</v>
      </c>
      <c r="T59" s="100"/>
      <c r="U59" s="113">
        <v>56998668</v>
      </c>
      <c r="V59" s="118"/>
      <c r="W59" s="159"/>
      <c r="X59" s="118"/>
      <c r="Y59" s="126">
        <v>0</v>
      </c>
      <c r="Z59" s="62"/>
    </row>
    <row r="60" spans="1:26" ht="15" customHeight="1" x14ac:dyDescent="0.45">
      <c r="A60" s="114"/>
      <c r="B60" s="116"/>
      <c r="C60" s="100"/>
      <c r="D60" s="113"/>
      <c r="E60" s="100"/>
      <c r="F60" s="159"/>
      <c r="G60" s="100"/>
      <c r="H60" s="126"/>
      <c r="I60" s="62"/>
      <c r="J60" s="114"/>
      <c r="K60" s="116"/>
      <c r="L60" s="100"/>
      <c r="M60" s="113"/>
      <c r="N60" s="118"/>
      <c r="O60" s="159"/>
      <c r="P60" s="118"/>
      <c r="Q60" s="126"/>
      <c r="R60" s="114"/>
      <c r="S60" s="116"/>
      <c r="T60" s="100"/>
      <c r="U60" s="113"/>
      <c r="V60" s="118"/>
      <c r="W60" s="159"/>
      <c r="X60" s="118"/>
      <c r="Y60" s="126"/>
      <c r="Z60" s="62"/>
    </row>
    <row r="61" spans="1:26" ht="15" customHeight="1" x14ac:dyDescent="0.45">
      <c r="A61" s="114">
        <f t="shared" si="18"/>
        <v>24</v>
      </c>
      <c r="B61" s="116" t="s">
        <v>8</v>
      </c>
      <c r="C61" s="100"/>
      <c r="D61" s="113">
        <v>2500000000</v>
      </c>
      <c r="E61" s="100"/>
      <c r="F61" s="159"/>
      <c r="G61" s="100"/>
      <c r="H61" s="126">
        <v>4579825.29</v>
      </c>
      <c r="I61" s="62"/>
      <c r="J61" s="114">
        <f t="shared" si="19"/>
        <v>24</v>
      </c>
      <c r="K61" s="116" t="s">
        <v>8</v>
      </c>
      <c r="L61" s="100"/>
      <c r="M61" s="113">
        <v>2500000000</v>
      </c>
      <c r="N61" s="118"/>
      <c r="O61" s="159"/>
      <c r="P61" s="118"/>
      <c r="Q61" s="126">
        <v>13346402.57</v>
      </c>
      <c r="R61" s="114">
        <f t="shared" si="20"/>
        <v>24</v>
      </c>
      <c r="S61" s="116" t="s">
        <v>8</v>
      </c>
      <c r="T61" s="100"/>
      <c r="U61" s="113">
        <v>2500000000</v>
      </c>
      <c r="V61" s="118"/>
      <c r="W61" s="159"/>
      <c r="X61" s="118"/>
      <c r="Y61" s="126">
        <v>0</v>
      </c>
      <c r="Z61" s="62"/>
    </row>
    <row r="62" spans="1:26" ht="15" customHeight="1" x14ac:dyDescent="0.45">
      <c r="A62" s="114"/>
      <c r="B62" s="116"/>
      <c r="C62" s="100"/>
      <c r="D62" s="113"/>
      <c r="E62" s="100"/>
      <c r="F62" s="159"/>
      <c r="G62" s="100"/>
      <c r="H62" s="126"/>
      <c r="I62" s="62"/>
      <c r="J62" s="114"/>
      <c r="K62" s="116"/>
      <c r="L62" s="100"/>
      <c r="M62" s="113"/>
      <c r="N62" s="118"/>
      <c r="O62" s="159"/>
      <c r="P62" s="118"/>
      <c r="Q62" s="126"/>
      <c r="R62" s="114"/>
      <c r="S62" s="116"/>
      <c r="T62" s="100"/>
      <c r="U62" s="113"/>
      <c r="V62" s="118"/>
      <c r="W62" s="159"/>
      <c r="X62" s="118"/>
      <c r="Y62" s="126"/>
      <c r="Z62" s="62"/>
    </row>
    <row r="63" spans="1:26" ht="15" customHeight="1" x14ac:dyDescent="0.45">
      <c r="A63" s="114">
        <f t="shared" si="18"/>
        <v>25</v>
      </c>
      <c r="B63" s="116" t="s">
        <v>8</v>
      </c>
      <c r="C63" s="100"/>
      <c r="D63" s="113">
        <v>569432472.52999997</v>
      </c>
      <c r="E63" s="100"/>
      <c r="F63" s="159"/>
      <c r="G63" s="100"/>
      <c r="H63" s="126">
        <v>1041082.27</v>
      </c>
      <c r="I63" s="62"/>
      <c r="J63" s="114">
        <f t="shared" si="19"/>
        <v>25</v>
      </c>
      <c r="K63" s="116" t="s">
        <v>8</v>
      </c>
      <c r="L63" s="100"/>
      <c r="M63" s="113">
        <v>569432472.52999997</v>
      </c>
      <c r="N63" s="88"/>
      <c r="O63" s="159"/>
      <c r="P63" s="88"/>
      <c r="Q63" s="126">
        <v>3058965.1</v>
      </c>
      <c r="R63" s="114">
        <f t="shared" si="20"/>
        <v>25</v>
      </c>
      <c r="S63" s="116" t="s">
        <v>8</v>
      </c>
      <c r="T63" s="100"/>
      <c r="U63" s="113">
        <v>569432472.52999997</v>
      </c>
      <c r="V63" s="88"/>
      <c r="W63" s="159"/>
      <c r="X63" s="88"/>
      <c r="Y63" s="126">
        <v>0</v>
      </c>
      <c r="Z63" s="62"/>
    </row>
    <row r="64" spans="1:26" ht="15" customHeight="1" x14ac:dyDescent="0.45">
      <c r="A64" s="114"/>
      <c r="B64" s="116"/>
      <c r="C64" s="100"/>
      <c r="D64" s="113"/>
      <c r="E64" s="100"/>
      <c r="F64" s="159"/>
      <c r="G64" s="100"/>
      <c r="H64" s="126"/>
      <c r="I64" s="62"/>
      <c r="J64" s="114"/>
      <c r="K64" s="116"/>
      <c r="L64" s="100"/>
      <c r="M64" s="113"/>
      <c r="N64" s="88"/>
      <c r="O64" s="159"/>
      <c r="P64" s="88"/>
      <c r="Q64" s="126"/>
      <c r="R64" s="114"/>
      <c r="S64" s="116"/>
      <c r="T64" s="100"/>
      <c r="U64" s="113"/>
      <c r="V64" s="88"/>
      <c r="W64" s="159"/>
      <c r="X64" s="88"/>
      <c r="Y64" s="126">
        <v>0</v>
      </c>
      <c r="Z64" s="62"/>
    </row>
    <row r="65" spans="1:26" ht="15" customHeight="1" x14ac:dyDescent="0.45">
      <c r="A65" s="114">
        <f t="shared" si="18"/>
        <v>26</v>
      </c>
      <c r="B65" s="116" t="s">
        <v>8</v>
      </c>
      <c r="C65" s="100"/>
      <c r="D65" s="113">
        <v>2250000000</v>
      </c>
      <c r="E65" s="100"/>
      <c r="F65" s="159"/>
      <c r="G65" s="100"/>
      <c r="H65" s="126">
        <v>1544223.5</v>
      </c>
      <c r="I65" s="62"/>
      <c r="J65" s="114">
        <f t="shared" si="19"/>
        <v>26</v>
      </c>
      <c r="K65" s="116" t="s">
        <v>8</v>
      </c>
      <c r="L65" s="100"/>
      <c r="M65" s="113">
        <v>2250000000</v>
      </c>
      <c r="N65" s="88"/>
      <c r="O65" s="159"/>
      <c r="P65" s="88"/>
      <c r="Q65" s="126">
        <v>10410304.42</v>
      </c>
      <c r="R65" s="114">
        <f t="shared" si="20"/>
        <v>26</v>
      </c>
      <c r="S65" s="116" t="s">
        <v>8</v>
      </c>
      <c r="T65" s="100"/>
      <c r="U65" s="113">
        <v>2250000000</v>
      </c>
      <c r="V65" s="88"/>
      <c r="W65" s="159"/>
      <c r="X65" s="88"/>
      <c r="Y65" s="126">
        <v>0</v>
      </c>
      <c r="Z65" s="62"/>
    </row>
    <row r="66" spans="1:26" ht="15" customHeight="1" x14ac:dyDescent="0.45">
      <c r="A66" s="114"/>
      <c r="B66" s="116"/>
      <c r="C66" s="100"/>
      <c r="D66" s="113"/>
      <c r="E66" s="100"/>
      <c r="F66" s="159"/>
      <c r="G66" s="100"/>
      <c r="H66" s="126"/>
      <c r="I66" s="62"/>
      <c r="J66" s="114"/>
      <c r="K66" s="116"/>
      <c r="L66" s="100"/>
      <c r="M66" s="113"/>
      <c r="N66" s="88"/>
      <c r="O66" s="159"/>
      <c r="P66" s="88"/>
      <c r="Q66" s="126"/>
      <c r="R66" s="114"/>
      <c r="S66" s="116"/>
      <c r="T66" s="100"/>
      <c r="U66" s="113"/>
      <c r="V66" s="88"/>
      <c r="W66" s="159"/>
      <c r="X66" s="88"/>
      <c r="Y66" s="126">
        <v>0</v>
      </c>
      <c r="Z66" s="62"/>
    </row>
    <row r="67" spans="1:26" ht="15" customHeight="1" x14ac:dyDescent="0.45">
      <c r="A67" s="114">
        <f t="shared" si="18"/>
        <v>27</v>
      </c>
      <c r="B67" s="116" t="s">
        <v>8</v>
      </c>
      <c r="C67" s="100"/>
      <c r="D67" s="113">
        <v>700000000</v>
      </c>
      <c r="E67" s="100"/>
      <c r="F67" s="159"/>
      <c r="G67" s="100"/>
      <c r="H67" s="126">
        <v>1066318.5</v>
      </c>
      <c r="I67" s="62"/>
      <c r="J67" s="114">
        <f t="shared" si="19"/>
        <v>27</v>
      </c>
      <c r="K67" s="116" t="s">
        <v>8</v>
      </c>
      <c r="L67" s="100"/>
      <c r="M67" s="113">
        <v>700000000</v>
      </c>
      <c r="N67" s="88"/>
      <c r="O67" s="159"/>
      <c r="P67" s="88"/>
      <c r="Q67" s="126">
        <v>7932594.04</v>
      </c>
      <c r="R67" s="114">
        <f t="shared" si="20"/>
        <v>27</v>
      </c>
      <c r="S67" s="116" t="s">
        <v>8</v>
      </c>
      <c r="T67" s="100"/>
      <c r="U67" s="113">
        <v>700000000</v>
      </c>
      <c r="V67" s="88"/>
      <c r="W67" s="159"/>
      <c r="X67" s="88"/>
      <c r="Y67" s="126">
        <v>0</v>
      </c>
      <c r="Z67" s="62"/>
    </row>
    <row r="68" spans="1:26" ht="15" customHeight="1" x14ac:dyDescent="0.45">
      <c r="A68" s="114"/>
      <c r="B68" s="116"/>
      <c r="C68" s="100"/>
      <c r="D68" s="113"/>
      <c r="E68" s="100"/>
      <c r="F68" s="159"/>
      <c r="G68" s="100"/>
      <c r="H68" s="126"/>
      <c r="I68" s="62"/>
      <c r="J68" s="114"/>
      <c r="K68" s="116"/>
      <c r="L68" s="100"/>
      <c r="M68" s="113"/>
      <c r="N68" s="88"/>
      <c r="O68" s="159"/>
      <c r="P68" s="88"/>
      <c r="Q68" s="126"/>
      <c r="R68" s="114"/>
      <c r="S68" s="116"/>
      <c r="T68" s="100"/>
      <c r="U68" s="113"/>
      <c r="V68" s="88"/>
      <c r="W68" s="159"/>
      <c r="X68" s="88"/>
      <c r="Y68" s="126">
        <v>0</v>
      </c>
      <c r="Z68" s="62"/>
    </row>
    <row r="69" spans="1:26" ht="15" customHeight="1" x14ac:dyDescent="0.45">
      <c r="A69" s="114">
        <f t="shared" si="18"/>
        <v>28</v>
      </c>
      <c r="B69" s="160" t="s">
        <v>110</v>
      </c>
      <c r="C69" s="99"/>
      <c r="D69" s="113">
        <v>800000000</v>
      </c>
      <c r="E69" s="99"/>
      <c r="F69" s="159" t="s">
        <v>30</v>
      </c>
      <c r="G69" s="99"/>
      <c r="H69" s="126">
        <v>177777776</v>
      </c>
      <c r="I69" s="62"/>
      <c r="J69" s="114">
        <f t="shared" si="19"/>
        <v>28</v>
      </c>
      <c r="K69" s="116" t="s">
        <v>110</v>
      </c>
      <c r="L69" s="100"/>
      <c r="M69" s="113">
        <v>800000000</v>
      </c>
      <c r="N69" s="88"/>
      <c r="O69" s="159"/>
      <c r="P69" s="88"/>
      <c r="Q69" s="126">
        <v>11525956.289999999</v>
      </c>
      <c r="R69" s="114">
        <f t="shared" si="20"/>
        <v>28</v>
      </c>
      <c r="S69" s="116" t="s">
        <v>110</v>
      </c>
      <c r="T69" s="100"/>
      <c r="U69" s="113">
        <v>800000000</v>
      </c>
      <c r="V69" s="88"/>
      <c r="W69" s="159"/>
      <c r="X69" s="88"/>
      <c r="Y69" s="126">
        <v>0</v>
      </c>
      <c r="Z69" s="62"/>
    </row>
    <row r="70" spans="1:26" ht="15" customHeight="1" x14ac:dyDescent="0.45">
      <c r="A70" s="114"/>
      <c r="B70" s="160"/>
      <c r="C70" s="99"/>
      <c r="D70" s="113"/>
      <c r="E70" s="99"/>
      <c r="F70" s="159"/>
      <c r="G70" s="99"/>
      <c r="H70" s="126"/>
      <c r="I70" s="62"/>
      <c r="J70" s="114"/>
      <c r="K70" s="116"/>
      <c r="L70" s="100"/>
      <c r="M70" s="113"/>
      <c r="N70" s="88"/>
      <c r="O70" s="159"/>
      <c r="P70" s="88"/>
      <c r="Q70" s="126"/>
      <c r="R70" s="114"/>
      <c r="S70" s="116"/>
      <c r="T70" s="100"/>
      <c r="U70" s="113"/>
      <c r="V70" s="88"/>
      <c r="W70" s="159"/>
      <c r="X70" s="88"/>
      <c r="Y70" s="126">
        <v>0</v>
      </c>
      <c r="Z70" s="62"/>
    </row>
    <row r="71" spans="1:26" ht="15" customHeight="1" x14ac:dyDescent="0.45">
      <c r="A71" s="114">
        <f t="shared" si="18"/>
        <v>29</v>
      </c>
      <c r="B71" s="160" t="s">
        <v>111</v>
      </c>
      <c r="C71" s="99"/>
      <c r="D71" s="113">
        <v>200000000</v>
      </c>
      <c r="E71" s="99"/>
      <c r="F71" s="159"/>
      <c r="G71" s="99"/>
      <c r="H71" s="126">
        <v>44444444.439999998</v>
      </c>
      <c r="I71" s="62"/>
      <c r="J71" s="114">
        <f t="shared" si="19"/>
        <v>29</v>
      </c>
      <c r="K71" s="116" t="s">
        <v>111</v>
      </c>
      <c r="L71" s="100"/>
      <c r="M71" s="113">
        <v>200000000</v>
      </c>
      <c r="N71" s="88"/>
      <c r="O71" s="159"/>
      <c r="P71" s="88"/>
      <c r="Q71" s="126">
        <v>2962924.75</v>
      </c>
      <c r="R71" s="114">
        <f t="shared" si="20"/>
        <v>29</v>
      </c>
      <c r="S71" s="116" t="s">
        <v>111</v>
      </c>
      <c r="T71" s="100"/>
      <c r="U71" s="113">
        <v>200000000</v>
      </c>
      <c r="V71" s="88"/>
      <c r="W71" s="159"/>
      <c r="X71" s="88"/>
      <c r="Y71" s="126">
        <v>0</v>
      </c>
      <c r="Z71" s="62"/>
    </row>
    <row r="72" spans="1:26" ht="15" customHeight="1" x14ac:dyDescent="0.45">
      <c r="A72" s="114"/>
      <c r="B72" s="160"/>
      <c r="C72" s="99"/>
      <c r="D72" s="113"/>
      <c r="E72" s="99"/>
      <c r="F72" s="159"/>
      <c r="G72" s="99"/>
      <c r="H72" s="126"/>
      <c r="I72" s="62"/>
      <c r="J72" s="114"/>
      <c r="K72" s="116"/>
      <c r="L72" s="100"/>
      <c r="M72" s="113"/>
      <c r="N72" s="88"/>
      <c r="O72" s="159"/>
      <c r="P72" s="88"/>
      <c r="Q72" s="126"/>
      <c r="R72" s="114"/>
      <c r="S72" s="116"/>
      <c r="T72" s="100"/>
      <c r="U72" s="113"/>
      <c r="V72" s="88"/>
      <c r="W72" s="159"/>
      <c r="X72" s="88"/>
      <c r="Y72" s="126">
        <v>0</v>
      </c>
      <c r="Z72" s="62"/>
    </row>
    <row r="73" spans="1:26" ht="15" customHeight="1" x14ac:dyDescent="0.45">
      <c r="B73" s="99"/>
      <c r="C73" s="99"/>
      <c r="D73" s="99"/>
      <c r="E73" s="89"/>
      <c r="F73" s="95"/>
      <c r="G73" s="89"/>
      <c r="H73" s="99"/>
      <c r="I73" s="62"/>
      <c r="J73" s="76"/>
      <c r="K73" s="86"/>
      <c r="L73" s="62"/>
      <c r="M73" s="87"/>
      <c r="N73" s="88"/>
      <c r="O73" s="159"/>
      <c r="P73" s="88"/>
      <c r="Q73" s="90"/>
      <c r="R73" s="76"/>
      <c r="S73" s="86"/>
      <c r="T73" s="62"/>
      <c r="U73" s="87"/>
      <c r="V73" s="88"/>
      <c r="W73" s="159"/>
      <c r="X73" s="88"/>
      <c r="Y73" s="92"/>
      <c r="Z73" s="62"/>
    </row>
    <row r="74" spans="1:26" ht="15" customHeight="1" x14ac:dyDescent="0.45">
      <c r="A74" s="163" t="s">
        <v>31</v>
      </c>
      <c r="B74" s="163"/>
      <c r="C74" s="163"/>
      <c r="D74" s="163"/>
      <c r="E74" s="163"/>
      <c r="F74" s="163"/>
      <c r="G74" s="39"/>
      <c r="H74" s="162">
        <f>SUM(H15:H68)</f>
        <v>210097444.75</v>
      </c>
      <c r="J74" s="163" t="s">
        <v>101</v>
      </c>
      <c r="K74" s="163"/>
      <c r="L74" s="163"/>
      <c r="M74" s="163"/>
      <c r="N74" s="163"/>
      <c r="O74" s="163"/>
      <c r="P74" s="15"/>
      <c r="Q74" s="162">
        <v>0</v>
      </c>
      <c r="R74" s="132"/>
      <c r="S74" s="163" t="s">
        <v>31</v>
      </c>
      <c r="T74" s="163"/>
      <c r="U74" s="163"/>
      <c r="V74" s="163"/>
      <c r="W74" s="163"/>
      <c r="X74" s="163"/>
      <c r="Y74" s="162">
        <v>0</v>
      </c>
    </row>
    <row r="75" spans="1:26" ht="15" customHeight="1" x14ac:dyDescent="0.45">
      <c r="A75" s="163"/>
      <c r="B75" s="163"/>
      <c r="C75" s="163"/>
      <c r="D75" s="163"/>
      <c r="E75" s="163"/>
      <c r="F75" s="163"/>
      <c r="G75" s="39"/>
      <c r="H75" s="162"/>
      <c r="J75" s="163"/>
      <c r="K75" s="163"/>
      <c r="L75" s="163"/>
      <c r="M75" s="163"/>
      <c r="N75" s="163"/>
      <c r="O75" s="163"/>
      <c r="P75" s="15"/>
      <c r="Q75" s="162"/>
      <c r="R75" s="132"/>
      <c r="S75" s="163"/>
      <c r="T75" s="163"/>
      <c r="U75" s="163"/>
      <c r="V75" s="163"/>
      <c r="W75" s="163"/>
      <c r="X75" s="163"/>
      <c r="Y75" s="162"/>
    </row>
    <row r="76" spans="1:26" ht="15" customHeight="1" x14ac:dyDescent="0.45">
      <c r="J76" s="47"/>
      <c r="N76" s="15"/>
      <c r="O76" s="44"/>
      <c r="P76" s="15"/>
      <c r="Q76" s="48"/>
      <c r="R76" s="41"/>
      <c r="V76" s="15"/>
      <c r="W76" s="44"/>
      <c r="X76" s="15"/>
      <c r="Y76" s="38"/>
    </row>
    <row r="77" spans="1:26" ht="15" customHeight="1" x14ac:dyDescent="0.45">
      <c r="A77" s="163" t="s">
        <v>80</v>
      </c>
      <c r="B77" s="163"/>
      <c r="C77" s="163"/>
      <c r="D77" s="163"/>
      <c r="E77" s="163"/>
      <c r="F77" s="163"/>
      <c r="H77" s="162">
        <f>SUM(H69:H72)</f>
        <v>222222220.44</v>
      </c>
      <c r="J77" s="163" t="s">
        <v>102</v>
      </c>
      <c r="K77" s="163"/>
      <c r="L77" s="163"/>
      <c r="M77" s="163"/>
      <c r="N77" s="163"/>
      <c r="O77" s="163"/>
      <c r="P77" s="15"/>
      <c r="Q77" s="162">
        <f>SUM(Q15:Q73)</f>
        <v>312964490.4000001</v>
      </c>
      <c r="R77" s="46"/>
      <c r="S77" s="163" t="s">
        <v>80</v>
      </c>
      <c r="T77" s="163"/>
      <c r="U77" s="163"/>
      <c r="V77" s="163"/>
      <c r="W77" s="163"/>
      <c r="X77" s="163"/>
      <c r="Y77" s="165">
        <f>SUM(Y15:Y64)</f>
        <v>0</v>
      </c>
    </row>
    <row r="78" spans="1:26" ht="15" customHeight="1" x14ac:dyDescent="0.45">
      <c r="A78" s="163"/>
      <c r="B78" s="163"/>
      <c r="C78" s="163"/>
      <c r="D78" s="163"/>
      <c r="E78" s="163"/>
      <c r="F78" s="163"/>
      <c r="H78" s="162"/>
      <c r="J78" s="163"/>
      <c r="K78" s="163"/>
      <c r="L78" s="163"/>
      <c r="M78" s="163"/>
      <c r="N78" s="163"/>
      <c r="O78" s="163"/>
      <c r="P78" s="15"/>
      <c r="Q78" s="162"/>
      <c r="R78" s="46"/>
      <c r="S78" s="163"/>
      <c r="T78" s="163"/>
      <c r="U78" s="163"/>
      <c r="V78" s="163"/>
      <c r="W78" s="163"/>
      <c r="X78" s="163"/>
      <c r="Y78" s="165"/>
    </row>
    <row r="79" spans="1:26" ht="15" customHeight="1" x14ac:dyDescent="0.45">
      <c r="J79" s="47"/>
      <c r="N79" s="15"/>
      <c r="O79" s="44"/>
      <c r="P79" s="15"/>
      <c r="Q79" s="40"/>
      <c r="R79" s="41"/>
      <c r="V79" s="15"/>
      <c r="W79" s="44"/>
      <c r="X79" s="15"/>
    </row>
    <row r="80" spans="1:26" ht="15" customHeight="1" x14ac:dyDescent="0.45">
      <c r="A80" s="45"/>
      <c r="B80" s="163" t="s">
        <v>103</v>
      </c>
      <c r="C80" s="163"/>
      <c r="D80" s="163"/>
      <c r="E80" s="163"/>
      <c r="F80" s="163"/>
      <c r="G80" s="163"/>
      <c r="H80" s="162">
        <f>H74+H77</f>
        <v>432319665.19</v>
      </c>
      <c r="J80" s="164" t="s">
        <v>69</v>
      </c>
      <c r="K80" s="164"/>
      <c r="L80" s="164"/>
      <c r="M80" s="164"/>
      <c r="N80" s="164"/>
      <c r="O80" s="164"/>
      <c r="P80" s="15"/>
      <c r="Q80" s="162">
        <f>Q74+Q77</f>
        <v>312964490.4000001</v>
      </c>
      <c r="R80" s="41"/>
      <c r="S80" s="164" t="s">
        <v>69</v>
      </c>
      <c r="T80" s="164"/>
      <c r="U80" s="164"/>
      <c r="V80" s="164"/>
      <c r="W80" s="164"/>
      <c r="X80" s="164"/>
      <c r="Y80" s="165">
        <v>0</v>
      </c>
    </row>
    <row r="81" spans="1:25" ht="15" customHeight="1" x14ac:dyDescent="0.45">
      <c r="A81" s="45"/>
      <c r="B81" s="163"/>
      <c r="C81" s="163"/>
      <c r="D81" s="163"/>
      <c r="E81" s="163"/>
      <c r="F81" s="163"/>
      <c r="G81" s="163"/>
      <c r="H81" s="162"/>
      <c r="J81" s="164"/>
      <c r="K81" s="164"/>
      <c r="L81" s="164"/>
      <c r="M81" s="164"/>
      <c r="N81" s="164"/>
      <c r="O81" s="164"/>
      <c r="P81" s="15"/>
      <c r="Q81" s="162"/>
      <c r="R81" s="41"/>
      <c r="S81" s="164"/>
      <c r="T81" s="164"/>
      <c r="U81" s="164"/>
      <c r="V81" s="164"/>
      <c r="W81" s="164"/>
      <c r="X81" s="164"/>
      <c r="Y81" s="165"/>
    </row>
    <row r="82" spans="1:25" ht="15" customHeight="1" x14ac:dyDescent="0.45">
      <c r="N82" s="15"/>
      <c r="O82" s="44"/>
      <c r="P82" s="15"/>
      <c r="Q82" s="48"/>
      <c r="V82" s="15"/>
      <c r="W82" s="44"/>
      <c r="X82" s="39"/>
    </row>
    <row r="83" spans="1:25" ht="15" customHeight="1" x14ac:dyDescent="0.45">
      <c r="A83" s="169" t="s">
        <v>32</v>
      </c>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7">
        <f>H80+Q80+Y80</f>
        <v>745284155.59000015</v>
      </c>
    </row>
    <row r="84" spans="1:25" ht="15" customHeight="1" x14ac:dyDescent="0.45">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8"/>
    </row>
    <row r="85" spans="1:25" x14ac:dyDescent="0.45">
      <c r="A85" s="153" t="s">
        <v>98</v>
      </c>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row>
    <row r="86" spans="1:25" s="153" customFormat="1" ht="14.25" customHeight="1" x14ac:dyDescent="0.45">
      <c r="A86" s="153" t="s">
        <v>55</v>
      </c>
    </row>
    <row r="87" spans="1:25" s="153" customFormat="1" ht="14.25" customHeight="1" x14ac:dyDescent="0.45">
      <c r="A87" s="153" t="s">
        <v>56</v>
      </c>
    </row>
    <row r="88" spans="1:25" s="161" customFormat="1" ht="22.9" customHeight="1" x14ac:dyDescent="0.45">
      <c r="A88" s="161" t="s">
        <v>104</v>
      </c>
    </row>
    <row r="89" spans="1:25" s="153" customFormat="1" ht="33" customHeight="1" x14ac:dyDescent="0.45">
      <c r="A89" s="153" t="s">
        <v>105</v>
      </c>
    </row>
    <row r="90" spans="1:25" x14ac:dyDescent="0.45">
      <c r="A90" s="31"/>
      <c r="B90" s="31"/>
      <c r="C90" s="31"/>
      <c r="D90" s="31"/>
      <c r="E90" s="31"/>
      <c r="F90" s="31"/>
    </row>
  </sheetData>
  <customSheetViews>
    <customSheetView guid="{8EA58AF3-E87D-42A9-9890-AE18CCA466EF}" hiddenRows="1" topLeftCell="L47">
      <selection activeCell="Z69" sqref="Z69"/>
    </customSheetView>
  </customSheetViews>
  <mergeCells count="525">
    <mergeCell ref="B80:G81"/>
    <mergeCell ref="P53:P54"/>
    <mergeCell ref="P49:P50"/>
    <mergeCell ref="Q53:Q54"/>
    <mergeCell ref="P51:P52"/>
    <mergeCell ref="Q41:Q42"/>
    <mergeCell ref="P37:P38"/>
    <mergeCell ref="S45:S46"/>
    <mergeCell ref="U51:U52"/>
    <mergeCell ref="S53:S54"/>
    <mergeCell ref="S47:S48"/>
    <mergeCell ref="Q47:Q48"/>
    <mergeCell ref="P47:P48"/>
    <mergeCell ref="S37:S38"/>
    <mergeCell ref="S39:S40"/>
    <mergeCell ref="S41:S42"/>
    <mergeCell ref="S43:S44"/>
    <mergeCell ref="P43:P44"/>
    <mergeCell ref="P45:P46"/>
    <mergeCell ref="R41:R42"/>
    <mergeCell ref="Q80:Q81"/>
    <mergeCell ref="J80:O81"/>
    <mergeCell ref="Y83:Y84"/>
    <mergeCell ref="A83:X84"/>
    <mergeCell ref="H80:H81"/>
    <mergeCell ref="S57:S58"/>
    <mergeCell ref="U55:U56"/>
    <mergeCell ref="U57:U58"/>
    <mergeCell ref="Q77:Q78"/>
    <mergeCell ref="R63:R64"/>
    <mergeCell ref="P59:P60"/>
    <mergeCell ref="R55:R56"/>
    <mergeCell ref="R57:R58"/>
    <mergeCell ref="U61:U62"/>
    <mergeCell ref="Q59:Q60"/>
    <mergeCell ref="Q61:Q62"/>
    <mergeCell ref="O15:O73"/>
    <mergeCell ref="K55:K56"/>
    <mergeCell ref="H39:H40"/>
    <mergeCell ref="D21:D22"/>
    <mergeCell ref="B21:B22"/>
    <mergeCell ref="X15:X16"/>
    <mergeCell ref="V15:V16"/>
    <mergeCell ref="V17:V18"/>
    <mergeCell ref="X17:X18"/>
    <mergeCell ref="U43:U44"/>
    <mergeCell ref="K47:K48"/>
    <mergeCell ref="N51:N52"/>
    <mergeCell ref="N47:N48"/>
    <mergeCell ref="N49:N50"/>
    <mergeCell ref="H23:H24"/>
    <mergeCell ref="I17:I18"/>
    <mergeCell ref="J17:J18"/>
    <mergeCell ref="K15:K16"/>
    <mergeCell ref="R53:R54"/>
    <mergeCell ref="Q49:Q50"/>
    <mergeCell ref="Q51:Q52"/>
    <mergeCell ref="R11:R14"/>
    <mergeCell ref="H21:H22"/>
    <mergeCell ref="I21:I22"/>
    <mergeCell ref="J21:J22"/>
    <mergeCell ref="I23:I24"/>
    <mergeCell ref="J23:J24"/>
    <mergeCell ref="K17:K18"/>
    <mergeCell ref="M17:M18"/>
    <mergeCell ref="H41:H42"/>
    <mergeCell ref="A47:A48"/>
    <mergeCell ref="A39:A40"/>
    <mergeCell ref="D47:D48"/>
    <mergeCell ref="B51:B52"/>
    <mergeCell ref="A43:A44"/>
    <mergeCell ref="B47:B48"/>
    <mergeCell ref="D43:D44"/>
    <mergeCell ref="B45:B46"/>
    <mergeCell ref="B49:B50"/>
    <mergeCell ref="N53:N54"/>
    <mergeCell ref="Q55:Q56"/>
    <mergeCell ref="Q57:Q58"/>
    <mergeCell ref="N55:N56"/>
    <mergeCell ref="N57:N58"/>
    <mergeCell ref="P55:P56"/>
    <mergeCell ref="P57:P58"/>
    <mergeCell ref="M39:M40"/>
    <mergeCell ref="S55:S56"/>
    <mergeCell ref="R51:R52"/>
    <mergeCell ref="H77:H78"/>
    <mergeCell ref="Y80:Y81"/>
    <mergeCell ref="Y43:Y44"/>
    <mergeCell ref="Y45:Y46"/>
    <mergeCell ref="Y47:Y48"/>
    <mergeCell ref="Y49:Y50"/>
    <mergeCell ref="V49:V50"/>
    <mergeCell ref="V47:V48"/>
    <mergeCell ref="V45:V46"/>
    <mergeCell ref="V43:V44"/>
    <mergeCell ref="V51:V52"/>
    <mergeCell ref="X55:X56"/>
    <mergeCell ref="X57:X58"/>
    <mergeCell ref="Y55:Y56"/>
    <mergeCell ref="Y57:Y58"/>
    <mergeCell ref="X43:X44"/>
    <mergeCell ref="X45:X46"/>
    <mergeCell ref="Y74:Y75"/>
    <mergeCell ref="S74:X75"/>
    <mergeCell ref="S63:S64"/>
    <mergeCell ref="S59:S60"/>
    <mergeCell ref="S61:S62"/>
    <mergeCell ref="Y77:Y78"/>
    <mergeCell ref="Y53:Y54"/>
    <mergeCell ref="U53:U54"/>
    <mergeCell ref="V55:V56"/>
    <mergeCell ref="V57:V58"/>
    <mergeCell ref="S49:S50"/>
    <mergeCell ref="S51:S52"/>
    <mergeCell ref="P41:P42"/>
    <mergeCell ref="R43:R44"/>
    <mergeCell ref="R45:R46"/>
    <mergeCell ref="T55:T56"/>
    <mergeCell ref="T57:T58"/>
    <mergeCell ref="V53:V54"/>
    <mergeCell ref="U47:U48"/>
    <mergeCell ref="U49:U50"/>
    <mergeCell ref="U41:U42"/>
    <mergeCell ref="Y37:Y38"/>
    <mergeCell ref="V33:V35"/>
    <mergeCell ref="U45:U46"/>
    <mergeCell ref="R47:R48"/>
    <mergeCell ref="U33:U34"/>
    <mergeCell ref="R35:R36"/>
    <mergeCell ref="U35:U36"/>
    <mergeCell ref="S35:S36"/>
    <mergeCell ref="U39:U40"/>
    <mergeCell ref="R49:R50"/>
    <mergeCell ref="X33:X35"/>
    <mergeCell ref="X37:X38"/>
    <mergeCell ref="X39:X40"/>
    <mergeCell ref="X49:X50"/>
    <mergeCell ref="X47:X48"/>
    <mergeCell ref="V41:V42"/>
    <mergeCell ref="X19:X20"/>
    <mergeCell ref="X21:X22"/>
    <mergeCell ref="X23:X24"/>
    <mergeCell ref="W15:W73"/>
    <mergeCell ref="Y51:Y52"/>
    <mergeCell ref="X51:X52"/>
    <mergeCell ref="X53:X54"/>
    <mergeCell ref="X59:X60"/>
    <mergeCell ref="Y61:Y62"/>
    <mergeCell ref="X41:X42"/>
    <mergeCell ref="V39:V40"/>
    <mergeCell ref="Y27:Y28"/>
    <mergeCell ref="Y29:Y30"/>
    <mergeCell ref="Y31:Y32"/>
    <mergeCell ref="X61:X62"/>
    <mergeCell ref="V61:V62"/>
    <mergeCell ref="Y41:Y42"/>
    <mergeCell ref="R37:R38"/>
    <mergeCell ref="R39:R40"/>
    <mergeCell ref="T15:T16"/>
    <mergeCell ref="Y15:Y16"/>
    <mergeCell ref="Y17:Y18"/>
    <mergeCell ref="Y19:Y20"/>
    <mergeCell ref="Y21:Y22"/>
    <mergeCell ref="Y23:Y24"/>
    <mergeCell ref="Y39:Y40"/>
    <mergeCell ref="S23:S24"/>
    <mergeCell ref="S15:S16"/>
    <mergeCell ref="S17:S18"/>
    <mergeCell ref="S19:S20"/>
    <mergeCell ref="S21:S22"/>
    <mergeCell ref="V37:V38"/>
    <mergeCell ref="U15:U16"/>
    <mergeCell ref="U17:U18"/>
    <mergeCell ref="U19:U20"/>
    <mergeCell ref="V23:V24"/>
    <mergeCell ref="U21:U22"/>
    <mergeCell ref="U37:U38"/>
    <mergeCell ref="Y25:Y26"/>
    <mergeCell ref="V21:V22"/>
    <mergeCell ref="V19:V20"/>
    <mergeCell ref="N33:N35"/>
    <mergeCell ref="N19:N20"/>
    <mergeCell ref="N39:N40"/>
    <mergeCell ref="Q37:Q38"/>
    <mergeCell ref="N37:N38"/>
    <mergeCell ref="Q45:Q46"/>
    <mergeCell ref="N41:N42"/>
    <mergeCell ref="P23:P24"/>
    <mergeCell ref="Q23:Q24"/>
    <mergeCell ref="P21:P22"/>
    <mergeCell ref="N23:N24"/>
    <mergeCell ref="N21:N22"/>
    <mergeCell ref="Q21:Q22"/>
    <mergeCell ref="Q25:Q26"/>
    <mergeCell ref="Q27:Q28"/>
    <mergeCell ref="Q29:Q30"/>
    <mergeCell ref="Q31:Q32"/>
    <mergeCell ref="Q33:Q34"/>
    <mergeCell ref="Q35:Q36"/>
    <mergeCell ref="P39:P40"/>
    <mergeCell ref="Q39:Q40"/>
    <mergeCell ref="Q43:Q44"/>
    <mergeCell ref="K43:K44"/>
    <mergeCell ref="K45:K46"/>
    <mergeCell ref="K39:K40"/>
    <mergeCell ref="M41:M42"/>
    <mergeCell ref="K21:K22"/>
    <mergeCell ref="M19:M20"/>
    <mergeCell ref="K19:K20"/>
    <mergeCell ref="M21:M22"/>
    <mergeCell ref="L23:L24"/>
    <mergeCell ref="M25:M26"/>
    <mergeCell ref="M27:M28"/>
    <mergeCell ref="M29:M30"/>
    <mergeCell ref="M31:M32"/>
    <mergeCell ref="M33:M34"/>
    <mergeCell ref="M35:M36"/>
    <mergeCell ref="L27:L28"/>
    <mergeCell ref="K29:K30"/>
    <mergeCell ref="L29:L30"/>
    <mergeCell ref="K31:K32"/>
    <mergeCell ref="K33:K34"/>
    <mergeCell ref="K51:K52"/>
    <mergeCell ref="L15:L16"/>
    <mergeCell ref="M15:M16"/>
    <mergeCell ref="N17:N18"/>
    <mergeCell ref="N15:N16"/>
    <mergeCell ref="P17:P18"/>
    <mergeCell ref="Q17:Q18"/>
    <mergeCell ref="M47:M48"/>
    <mergeCell ref="R15:R16"/>
    <mergeCell ref="R17:R18"/>
    <mergeCell ref="R19:R20"/>
    <mergeCell ref="R21:R22"/>
    <mergeCell ref="R23:R24"/>
    <mergeCell ref="P33:P35"/>
    <mergeCell ref="P19:P20"/>
    <mergeCell ref="Q19:Q20"/>
    <mergeCell ref="P15:P16"/>
    <mergeCell ref="Q15:Q16"/>
    <mergeCell ref="M43:M44"/>
    <mergeCell ref="N45:N46"/>
    <mergeCell ref="M45:M46"/>
    <mergeCell ref="N43:N44"/>
    <mergeCell ref="K41:K42"/>
    <mergeCell ref="R33:R34"/>
    <mergeCell ref="I37:I38"/>
    <mergeCell ref="J51:J52"/>
    <mergeCell ref="J49:J50"/>
    <mergeCell ref="I43:I44"/>
    <mergeCell ref="J43:J44"/>
    <mergeCell ref="J45:J46"/>
    <mergeCell ref="I41:I42"/>
    <mergeCell ref="J41:J42"/>
    <mergeCell ref="I45:I46"/>
    <mergeCell ref="I49:I50"/>
    <mergeCell ref="B23:B24"/>
    <mergeCell ref="C23:C24"/>
    <mergeCell ref="B41:B42"/>
    <mergeCell ref="D57:D58"/>
    <mergeCell ref="A31:A32"/>
    <mergeCell ref="B35:B36"/>
    <mergeCell ref="A33:A34"/>
    <mergeCell ref="A35:A36"/>
    <mergeCell ref="D35:D36"/>
    <mergeCell ref="A29:A30"/>
    <mergeCell ref="B27:B28"/>
    <mergeCell ref="C27:C28"/>
    <mergeCell ref="D27:D28"/>
    <mergeCell ref="C53:C54"/>
    <mergeCell ref="D53:D54"/>
    <mergeCell ref="D49:D50"/>
    <mergeCell ref="A55:A56"/>
    <mergeCell ref="D39:D40"/>
    <mergeCell ref="B43:B44"/>
    <mergeCell ref="D45:D46"/>
    <mergeCell ref="A51:A52"/>
    <mergeCell ref="A49:A50"/>
    <mergeCell ref="A53:A54"/>
    <mergeCell ref="A45:A46"/>
    <mergeCell ref="J11:J14"/>
    <mergeCell ref="A15:A16"/>
    <mergeCell ref="E15:E16"/>
    <mergeCell ref="H15:H16"/>
    <mergeCell ref="I15:I16"/>
    <mergeCell ref="J15:J16"/>
    <mergeCell ref="A21:A22"/>
    <mergeCell ref="D15:D16"/>
    <mergeCell ref="D17:D18"/>
    <mergeCell ref="D19:D20"/>
    <mergeCell ref="B19:B20"/>
    <mergeCell ref="A19:A20"/>
    <mergeCell ref="B17:B18"/>
    <mergeCell ref="B15:B16"/>
    <mergeCell ref="C15:C16"/>
    <mergeCell ref="E17:E18"/>
    <mergeCell ref="H17:H18"/>
    <mergeCell ref="H19:H20"/>
    <mergeCell ref="I19:I20"/>
    <mergeCell ref="J19:J20"/>
    <mergeCell ref="E19:E20"/>
    <mergeCell ref="A17:A18"/>
    <mergeCell ref="E21:E22"/>
    <mergeCell ref="R74:R75"/>
    <mergeCell ref="D23:D24"/>
    <mergeCell ref="S77:X78"/>
    <mergeCell ref="S80:X81"/>
    <mergeCell ref="K23:K24"/>
    <mergeCell ref="M23:M24"/>
    <mergeCell ref="J37:J38"/>
    <mergeCell ref="M37:M38"/>
    <mergeCell ref="I33:I35"/>
    <mergeCell ref="K37:K38"/>
    <mergeCell ref="H33:H34"/>
    <mergeCell ref="A74:F75"/>
    <mergeCell ref="M57:M58"/>
    <mergeCell ref="M53:M54"/>
    <mergeCell ref="M55:M56"/>
    <mergeCell ref="J63:J64"/>
    <mergeCell ref="A57:A58"/>
    <mergeCell ref="J61:J62"/>
    <mergeCell ref="E23:E24"/>
    <mergeCell ref="A41:A42"/>
    <mergeCell ref="D25:D26"/>
    <mergeCell ref="A23:A24"/>
    <mergeCell ref="A37:A38"/>
    <mergeCell ref="B53:B54"/>
    <mergeCell ref="B33:B34"/>
    <mergeCell ref="D33:D34"/>
    <mergeCell ref="H27:H28"/>
    <mergeCell ref="B39:B40"/>
    <mergeCell ref="A77:F78"/>
    <mergeCell ref="K57:K58"/>
    <mergeCell ref="A63:A64"/>
    <mergeCell ref="H35:H36"/>
    <mergeCell ref="D37:D38"/>
    <mergeCell ref="D41:D42"/>
    <mergeCell ref="C43:C44"/>
    <mergeCell ref="H43:H44"/>
    <mergeCell ref="C45:C46"/>
    <mergeCell ref="C47:C48"/>
    <mergeCell ref="C49:C50"/>
    <mergeCell ref="C51:C52"/>
    <mergeCell ref="C55:C56"/>
    <mergeCell ref="C57:C58"/>
    <mergeCell ref="B37:B38"/>
    <mergeCell ref="J53:J54"/>
    <mergeCell ref="J59:J60"/>
    <mergeCell ref="K35:K36"/>
    <mergeCell ref="A65:A66"/>
    <mergeCell ref="A67:A68"/>
    <mergeCell ref="R25:R26"/>
    <mergeCell ref="R27:R28"/>
    <mergeCell ref="H25:H26"/>
    <mergeCell ref="Q74:Q75"/>
    <mergeCell ref="J74:O75"/>
    <mergeCell ref="H37:H38"/>
    <mergeCell ref="M49:M50"/>
    <mergeCell ref="K49:K50"/>
    <mergeCell ref="J57:J58"/>
    <mergeCell ref="K53:K54"/>
    <mergeCell ref="J55:J56"/>
    <mergeCell ref="H55:H56"/>
    <mergeCell ref="J47:J48"/>
    <mergeCell ref="I47:I48"/>
    <mergeCell ref="I39:I40"/>
    <mergeCell ref="J39:J40"/>
    <mergeCell ref="Q63:Q64"/>
    <mergeCell ref="K63:K64"/>
    <mergeCell ref="M63:M64"/>
    <mergeCell ref="K65:K66"/>
    <mergeCell ref="M65:M66"/>
    <mergeCell ref="K67:K68"/>
    <mergeCell ref="M67:M68"/>
    <mergeCell ref="K69:K70"/>
    <mergeCell ref="J25:J26"/>
    <mergeCell ref="J27:J28"/>
    <mergeCell ref="J29:J30"/>
    <mergeCell ref="J31:J32"/>
    <mergeCell ref="J33:J34"/>
    <mergeCell ref="J35:J36"/>
    <mergeCell ref="K25:K26"/>
    <mergeCell ref="L25:L26"/>
    <mergeCell ref="K27:K28"/>
    <mergeCell ref="A85:Y85"/>
    <mergeCell ref="A86:XFD86"/>
    <mergeCell ref="A87:XFD87"/>
    <mergeCell ref="A88:XFD88"/>
    <mergeCell ref="A89:XFD89"/>
    <mergeCell ref="K71:K72"/>
    <mergeCell ref="M71:M72"/>
    <mergeCell ref="R29:R30"/>
    <mergeCell ref="R31:R32"/>
    <mergeCell ref="U31:U32"/>
    <mergeCell ref="B31:B32"/>
    <mergeCell ref="D31:D32"/>
    <mergeCell ref="H31:H32"/>
    <mergeCell ref="S29:S30"/>
    <mergeCell ref="T29:T30"/>
    <mergeCell ref="U29:U30"/>
    <mergeCell ref="S31:S32"/>
    <mergeCell ref="S33:S34"/>
    <mergeCell ref="M69:M70"/>
    <mergeCell ref="M51:M52"/>
    <mergeCell ref="J77:O78"/>
    <mergeCell ref="H74:H75"/>
    <mergeCell ref="B55:B56"/>
    <mergeCell ref="D55:D56"/>
    <mergeCell ref="R61:R62"/>
    <mergeCell ref="P61:P62"/>
    <mergeCell ref="N61:N62"/>
    <mergeCell ref="Y59:Y60"/>
    <mergeCell ref="V59:V60"/>
    <mergeCell ref="U59:U60"/>
    <mergeCell ref="R59:R60"/>
    <mergeCell ref="N59:N60"/>
    <mergeCell ref="B29:B30"/>
    <mergeCell ref="C29:C30"/>
    <mergeCell ref="D29:D30"/>
    <mergeCell ref="D59:D60"/>
    <mergeCell ref="D61:D62"/>
    <mergeCell ref="L55:L56"/>
    <mergeCell ref="L57:L58"/>
    <mergeCell ref="K59:K60"/>
    <mergeCell ref="M59:M60"/>
    <mergeCell ref="K61:K62"/>
    <mergeCell ref="M61:M62"/>
    <mergeCell ref="D51:D52"/>
    <mergeCell ref="H57:H58"/>
    <mergeCell ref="H49:H50"/>
    <mergeCell ref="H51:H52"/>
    <mergeCell ref="H53:H54"/>
    <mergeCell ref="D63:D64"/>
    <mergeCell ref="D65:D66"/>
    <mergeCell ref="D67:D68"/>
    <mergeCell ref="D69:D70"/>
    <mergeCell ref="D71:D72"/>
    <mergeCell ref="A69:A70"/>
    <mergeCell ref="A71:A72"/>
    <mergeCell ref="C17:C18"/>
    <mergeCell ref="C19:C20"/>
    <mergeCell ref="C21:C22"/>
    <mergeCell ref="B59:B60"/>
    <mergeCell ref="B61:B62"/>
    <mergeCell ref="B63:B64"/>
    <mergeCell ref="B65:B66"/>
    <mergeCell ref="B67:B68"/>
    <mergeCell ref="B69:B70"/>
    <mergeCell ref="B71:B72"/>
    <mergeCell ref="A25:A26"/>
    <mergeCell ref="A27:A28"/>
    <mergeCell ref="B57:B58"/>
    <mergeCell ref="A59:A60"/>
    <mergeCell ref="A61:A62"/>
    <mergeCell ref="B25:B26"/>
    <mergeCell ref="C25:C26"/>
    <mergeCell ref="H29:H30"/>
    <mergeCell ref="H59:H60"/>
    <mergeCell ref="H61:H62"/>
    <mergeCell ref="H63:H64"/>
    <mergeCell ref="H65:H66"/>
    <mergeCell ref="H67:H68"/>
    <mergeCell ref="H69:H70"/>
    <mergeCell ref="H71:H72"/>
    <mergeCell ref="F15:F68"/>
    <mergeCell ref="F69:F72"/>
    <mergeCell ref="H47:H48"/>
    <mergeCell ref="H45:H46"/>
    <mergeCell ref="L17:L18"/>
    <mergeCell ref="L19:L20"/>
    <mergeCell ref="L21:L22"/>
    <mergeCell ref="L43:L44"/>
    <mergeCell ref="L45:L46"/>
    <mergeCell ref="L47:L48"/>
    <mergeCell ref="L49:L50"/>
    <mergeCell ref="L51:L52"/>
    <mergeCell ref="L53:L54"/>
    <mergeCell ref="U67:U68"/>
    <mergeCell ref="S69:S70"/>
    <mergeCell ref="U69:U70"/>
    <mergeCell ref="S71:S72"/>
    <mergeCell ref="U71:U72"/>
    <mergeCell ref="S13:Y13"/>
    <mergeCell ref="T17:T18"/>
    <mergeCell ref="T19:T20"/>
    <mergeCell ref="T21:T22"/>
    <mergeCell ref="T43:T44"/>
    <mergeCell ref="T45:T46"/>
    <mergeCell ref="T47:T48"/>
    <mergeCell ref="T49:T50"/>
    <mergeCell ref="T51:T52"/>
    <mergeCell ref="T53:T54"/>
    <mergeCell ref="T23:T24"/>
    <mergeCell ref="S25:S26"/>
    <mergeCell ref="T25:T26"/>
    <mergeCell ref="U25:U26"/>
    <mergeCell ref="S27:S28"/>
    <mergeCell ref="T27:T28"/>
    <mergeCell ref="U27:U28"/>
    <mergeCell ref="U23:U24"/>
    <mergeCell ref="U63:U64"/>
    <mergeCell ref="K13:Q13"/>
    <mergeCell ref="A13:H13"/>
    <mergeCell ref="Y33:Y34"/>
    <mergeCell ref="Y35:Y36"/>
    <mergeCell ref="Y63:Y64"/>
    <mergeCell ref="Y65:Y66"/>
    <mergeCell ref="Y67:Y68"/>
    <mergeCell ref="Y69:Y70"/>
    <mergeCell ref="Y71:Y72"/>
    <mergeCell ref="J65:J66"/>
    <mergeCell ref="J67:J68"/>
    <mergeCell ref="J69:J70"/>
    <mergeCell ref="J71:J72"/>
    <mergeCell ref="R65:R66"/>
    <mergeCell ref="R67:R68"/>
    <mergeCell ref="R69:R70"/>
    <mergeCell ref="R71:R72"/>
    <mergeCell ref="Q69:Q70"/>
    <mergeCell ref="Q71:Q72"/>
    <mergeCell ref="Q65:Q66"/>
    <mergeCell ref="Q67:Q68"/>
    <mergeCell ref="S65:S66"/>
    <mergeCell ref="U65:U66"/>
    <mergeCell ref="S67:S68"/>
  </mergeCells>
  <pageMargins left="0.7" right="0.7" top="0.75" bottom="0.75" header="0.3" footer="0.3"/>
  <pageSetup scale="3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A38"/>
  <sheetViews>
    <sheetView showGridLines="0" view="pageBreakPreview" topLeftCell="H28" zoomScale="70" zoomScaleNormal="80" zoomScaleSheetLayoutView="70" workbookViewId="0">
      <selection activeCell="Q33" sqref="Q33"/>
    </sheetView>
  </sheetViews>
  <sheetFormatPr baseColWidth="10" defaultRowHeight="14.25" x14ac:dyDescent="0.45"/>
  <cols>
    <col min="1" max="1" width="22.86328125" customWidth="1"/>
    <col min="2" max="2" width="18.73046875" customWidth="1"/>
    <col min="3" max="3" width="25.796875" bestFit="1" customWidth="1"/>
    <col min="4" max="4" width="18.73046875" customWidth="1"/>
    <col min="5" max="5" width="18" customWidth="1"/>
    <col min="6" max="7" width="50.265625" customWidth="1"/>
    <col min="8" max="8" width="31.59765625" bestFit="1" customWidth="1"/>
    <col min="9" max="9" width="19.265625" customWidth="1"/>
    <col min="10" max="10" width="17.86328125" customWidth="1"/>
    <col min="11" max="11" width="36.33203125" bestFit="1" customWidth="1"/>
    <col min="12" max="12" width="26.265625" customWidth="1"/>
    <col min="13" max="13" width="5.3984375" bestFit="1" customWidth="1"/>
    <col min="14" max="14" width="79.86328125" customWidth="1"/>
    <col min="15" max="15" width="13" bestFit="1" customWidth="1"/>
    <col min="16" max="16" width="6.53125" bestFit="1" customWidth="1"/>
    <col min="17" max="17" width="62.9296875" customWidth="1"/>
    <col min="18" max="18" width="32" customWidth="1"/>
    <col min="19" max="19" width="25" customWidth="1"/>
  </cols>
  <sheetData>
    <row r="8" spans="1:27" ht="45" x14ac:dyDescent="0.45">
      <c r="A8" s="16" t="s">
        <v>33</v>
      </c>
      <c r="B8" s="17" t="s">
        <v>34</v>
      </c>
      <c r="C8" s="17" t="s">
        <v>128</v>
      </c>
      <c r="D8" s="17" t="s">
        <v>129</v>
      </c>
      <c r="E8" s="17" t="s">
        <v>35</v>
      </c>
      <c r="F8" s="17" t="s">
        <v>36</v>
      </c>
      <c r="G8" s="17" t="s">
        <v>37</v>
      </c>
      <c r="H8" s="17" t="s">
        <v>38</v>
      </c>
      <c r="I8" s="17" t="s">
        <v>39</v>
      </c>
      <c r="J8" s="17" t="s">
        <v>40</v>
      </c>
      <c r="K8" s="17" t="s">
        <v>41</v>
      </c>
      <c r="L8" s="17" t="s">
        <v>42</v>
      </c>
      <c r="M8" s="17" t="s">
        <v>43</v>
      </c>
      <c r="N8" s="17" t="s">
        <v>44</v>
      </c>
      <c r="O8" s="17" t="s">
        <v>52</v>
      </c>
      <c r="P8" s="17" t="s">
        <v>45</v>
      </c>
      <c r="Q8" s="17" t="s">
        <v>46</v>
      </c>
      <c r="R8" s="17" t="s">
        <v>47</v>
      </c>
      <c r="S8" s="17" t="s">
        <v>89</v>
      </c>
      <c r="T8" s="10"/>
      <c r="U8" s="10"/>
      <c r="V8" s="10"/>
      <c r="W8" s="10"/>
      <c r="X8" s="10"/>
      <c r="Y8" s="10"/>
      <c r="Z8" s="10"/>
      <c r="AA8" s="10"/>
    </row>
    <row r="9" spans="1:27" ht="15" customHeight="1" x14ac:dyDescent="0.45">
      <c r="A9" s="3"/>
      <c r="B9" s="3"/>
      <c r="C9" s="3"/>
      <c r="D9" s="3"/>
      <c r="E9" s="3"/>
      <c r="F9" s="3"/>
      <c r="G9" s="3"/>
      <c r="H9" s="3"/>
      <c r="I9" s="3"/>
      <c r="J9" s="3"/>
      <c r="K9" s="3"/>
      <c r="L9" s="3"/>
      <c r="M9" s="3"/>
      <c r="N9" s="3"/>
      <c r="O9" s="3"/>
      <c r="P9" s="3"/>
      <c r="Q9" s="3"/>
      <c r="R9" s="3"/>
      <c r="S9" s="3"/>
      <c r="T9" s="11"/>
      <c r="U9" s="11"/>
      <c r="V9" s="11"/>
      <c r="W9" s="11"/>
      <c r="X9" s="11"/>
      <c r="Y9" s="11"/>
      <c r="Z9" s="11"/>
      <c r="AA9" s="11"/>
    </row>
    <row r="10" spans="1:27" ht="142.5" x14ac:dyDescent="0.45">
      <c r="A10" s="70" t="s">
        <v>113</v>
      </c>
      <c r="B10" s="36">
        <v>44018</v>
      </c>
      <c r="C10" s="36" t="s">
        <v>130</v>
      </c>
      <c r="D10" s="36" t="s">
        <v>131</v>
      </c>
      <c r="E10" s="22" t="s">
        <v>132</v>
      </c>
      <c r="F10" s="28" t="s">
        <v>133</v>
      </c>
      <c r="G10" s="28" t="s">
        <v>134</v>
      </c>
      <c r="H10" s="28" t="s">
        <v>135</v>
      </c>
      <c r="I10" s="24">
        <v>44008</v>
      </c>
      <c r="J10" s="109">
        <v>569432472.52999997</v>
      </c>
      <c r="K10" s="28" t="s">
        <v>165</v>
      </c>
      <c r="L10" s="69" t="s">
        <v>166</v>
      </c>
      <c r="M10" s="28"/>
      <c r="N10" s="28" t="s">
        <v>191</v>
      </c>
      <c r="O10" s="28">
        <v>0</v>
      </c>
      <c r="P10" s="29">
        <v>8.2000000000000007E-3</v>
      </c>
      <c r="Q10" s="28" t="s">
        <v>204</v>
      </c>
      <c r="R10" s="28" t="s">
        <v>216</v>
      </c>
      <c r="S10" s="28"/>
      <c r="T10" s="12"/>
      <c r="U10" s="12"/>
      <c r="V10" s="12"/>
      <c r="W10" s="12"/>
      <c r="X10" s="12"/>
      <c r="Y10" s="12"/>
      <c r="Z10" s="12"/>
      <c r="AA10" s="12"/>
    </row>
    <row r="11" spans="1:27" ht="104.65" customHeight="1" x14ac:dyDescent="0.45">
      <c r="A11" s="70" t="s">
        <v>114</v>
      </c>
      <c r="B11" s="36">
        <v>44018</v>
      </c>
      <c r="C11" s="36" t="s">
        <v>130</v>
      </c>
      <c r="D11" s="36" t="s">
        <v>131</v>
      </c>
      <c r="E11" s="28" t="s">
        <v>136</v>
      </c>
      <c r="F11" s="28" t="s">
        <v>137</v>
      </c>
      <c r="G11" s="28" t="s">
        <v>138</v>
      </c>
      <c r="H11" s="28" t="s">
        <v>135</v>
      </c>
      <c r="I11" s="24">
        <v>44008</v>
      </c>
      <c r="J11" s="109">
        <v>1000000000</v>
      </c>
      <c r="K11" s="28" t="s">
        <v>167</v>
      </c>
      <c r="L11" s="28" t="s">
        <v>168</v>
      </c>
      <c r="M11" s="28"/>
      <c r="N11" s="28" t="s">
        <v>192</v>
      </c>
      <c r="O11" s="28" t="s">
        <v>193</v>
      </c>
      <c r="P11" s="29">
        <v>1.7000000000000001E-2</v>
      </c>
      <c r="Q11" s="25" t="s">
        <v>205</v>
      </c>
      <c r="R11" s="28" t="s">
        <v>217</v>
      </c>
      <c r="S11" s="28"/>
    </row>
    <row r="12" spans="1:27" ht="108" customHeight="1" x14ac:dyDescent="0.45">
      <c r="A12" s="70" t="s">
        <v>115</v>
      </c>
      <c r="B12" s="36">
        <v>44018</v>
      </c>
      <c r="C12" s="36" t="s">
        <v>130</v>
      </c>
      <c r="D12" s="36" t="s">
        <v>131</v>
      </c>
      <c r="E12" s="28" t="s">
        <v>139</v>
      </c>
      <c r="F12" s="28" t="s">
        <v>133</v>
      </c>
      <c r="G12" s="28" t="s">
        <v>134</v>
      </c>
      <c r="H12" s="28" t="s">
        <v>135</v>
      </c>
      <c r="I12" s="24">
        <v>44008</v>
      </c>
      <c r="J12" s="109">
        <v>2500000000</v>
      </c>
      <c r="K12" s="28" t="s">
        <v>165</v>
      </c>
      <c r="L12" s="69" t="s">
        <v>169</v>
      </c>
      <c r="M12" s="28"/>
      <c r="N12" s="28" t="s">
        <v>191</v>
      </c>
      <c r="O12" s="85">
        <v>0</v>
      </c>
      <c r="P12" s="29">
        <v>3.5799999999999998E-2</v>
      </c>
      <c r="Q12" s="25" t="s">
        <v>206</v>
      </c>
      <c r="R12" s="28" t="s">
        <v>216</v>
      </c>
      <c r="S12" s="28"/>
    </row>
    <row r="13" spans="1:27" ht="132.75" customHeight="1" x14ac:dyDescent="0.45">
      <c r="A13" s="70" t="s">
        <v>88</v>
      </c>
      <c r="B13" s="36">
        <v>44032</v>
      </c>
      <c r="C13" s="36" t="s">
        <v>130</v>
      </c>
      <c r="D13" s="36" t="s">
        <v>131</v>
      </c>
      <c r="E13" s="28" t="s">
        <v>140</v>
      </c>
      <c r="F13" s="28" t="s">
        <v>141</v>
      </c>
      <c r="G13" s="28" t="s">
        <v>142</v>
      </c>
      <c r="H13" s="25" t="s">
        <v>143</v>
      </c>
      <c r="I13" s="24">
        <v>44021</v>
      </c>
      <c r="J13" s="109">
        <v>19300000</v>
      </c>
      <c r="K13" s="28" t="s">
        <v>170</v>
      </c>
      <c r="L13" s="28" t="s">
        <v>171</v>
      </c>
      <c r="M13" s="28"/>
      <c r="N13" s="28" t="s">
        <v>194</v>
      </c>
      <c r="O13" s="28">
        <v>0</v>
      </c>
      <c r="P13" s="29">
        <v>0.1462</v>
      </c>
      <c r="Q13" s="25" t="s">
        <v>207</v>
      </c>
      <c r="R13" s="28" t="s">
        <v>217</v>
      </c>
      <c r="S13" s="28"/>
    </row>
    <row r="14" spans="1:27" ht="70.5" customHeight="1" x14ac:dyDescent="0.45">
      <c r="A14" s="70" t="s">
        <v>116</v>
      </c>
      <c r="B14" s="36">
        <v>44035</v>
      </c>
      <c r="C14" s="36" t="s">
        <v>144</v>
      </c>
      <c r="D14" s="36" t="s">
        <v>131</v>
      </c>
      <c r="E14" s="28" t="s">
        <v>145</v>
      </c>
      <c r="F14" s="28" t="s">
        <v>146</v>
      </c>
      <c r="G14" s="28" t="s">
        <v>147</v>
      </c>
      <c r="H14" s="25" t="s">
        <v>148</v>
      </c>
      <c r="I14" s="24">
        <v>44018</v>
      </c>
      <c r="J14" s="109">
        <v>100000000</v>
      </c>
      <c r="K14" s="28" t="s">
        <v>172</v>
      </c>
      <c r="L14" s="28" t="s">
        <v>173</v>
      </c>
      <c r="M14" s="28"/>
      <c r="N14" s="28" t="s">
        <v>195</v>
      </c>
      <c r="O14" s="85">
        <v>0</v>
      </c>
      <c r="P14" s="29">
        <v>0</v>
      </c>
      <c r="Q14" s="25" t="s">
        <v>208</v>
      </c>
      <c r="R14" s="28"/>
      <c r="S14" s="28"/>
    </row>
    <row r="15" spans="1:27" ht="69" customHeight="1" x14ac:dyDescent="0.45">
      <c r="A15" s="70" t="s">
        <v>117</v>
      </c>
      <c r="B15" s="36">
        <v>44036</v>
      </c>
      <c r="C15" s="36" t="s">
        <v>130</v>
      </c>
      <c r="D15" s="36" t="s">
        <v>131</v>
      </c>
      <c r="E15" s="28" t="s">
        <v>149</v>
      </c>
      <c r="F15" s="28" t="s">
        <v>150</v>
      </c>
      <c r="G15" s="28" t="s">
        <v>134</v>
      </c>
      <c r="H15" s="25" t="s">
        <v>151</v>
      </c>
      <c r="I15" s="24">
        <v>44034</v>
      </c>
      <c r="J15" s="109">
        <v>1200000000</v>
      </c>
      <c r="K15" s="28" t="s">
        <v>174</v>
      </c>
      <c r="L15" s="110" t="s">
        <v>175</v>
      </c>
      <c r="M15" s="28"/>
      <c r="N15" s="28" t="s">
        <v>196</v>
      </c>
      <c r="O15" s="85">
        <v>0</v>
      </c>
      <c r="P15" s="29">
        <v>2.06E-2</v>
      </c>
      <c r="Q15" s="25" t="s">
        <v>209</v>
      </c>
      <c r="R15" s="28"/>
      <c r="S15" s="28"/>
    </row>
    <row r="16" spans="1:27" ht="201.4" customHeight="1" x14ac:dyDescent="0.45">
      <c r="A16" s="70" t="s">
        <v>118</v>
      </c>
      <c r="B16" s="36">
        <v>44036</v>
      </c>
      <c r="C16" s="36" t="s">
        <v>130</v>
      </c>
      <c r="D16" s="36" t="s">
        <v>131</v>
      </c>
      <c r="E16" s="28" t="s">
        <v>152</v>
      </c>
      <c r="F16" s="28" t="s">
        <v>150</v>
      </c>
      <c r="G16" s="28" t="s">
        <v>134</v>
      </c>
      <c r="H16" s="25" t="s">
        <v>151</v>
      </c>
      <c r="I16" s="24">
        <v>44034</v>
      </c>
      <c r="J16" s="109">
        <v>300000000</v>
      </c>
      <c r="K16" s="28" t="s">
        <v>176</v>
      </c>
      <c r="L16" s="110" t="s">
        <v>177</v>
      </c>
      <c r="M16" s="28"/>
      <c r="N16" s="28" t="s">
        <v>196</v>
      </c>
      <c r="O16" s="85">
        <v>0</v>
      </c>
      <c r="P16" s="29">
        <v>4.4000000000000003E-3</v>
      </c>
      <c r="Q16" s="25" t="s">
        <v>210</v>
      </c>
      <c r="R16" s="28"/>
      <c r="S16" s="28"/>
    </row>
    <row r="17" spans="1:19" ht="190.5" customHeight="1" x14ac:dyDescent="0.45">
      <c r="A17" s="70" t="s">
        <v>119</v>
      </c>
      <c r="B17" s="36">
        <v>44036</v>
      </c>
      <c r="C17" s="36" t="s">
        <v>130</v>
      </c>
      <c r="D17" s="36" t="s">
        <v>131</v>
      </c>
      <c r="E17" s="28" t="s">
        <v>153</v>
      </c>
      <c r="F17" s="28" t="s">
        <v>150</v>
      </c>
      <c r="G17" s="28" t="s">
        <v>134</v>
      </c>
      <c r="H17" s="25" t="s">
        <v>154</v>
      </c>
      <c r="I17" s="24">
        <v>44034</v>
      </c>
      <c r="J17" s="109">
        <v>700000000</v>
      </c>
      <c r="K17" s="28" t="s">
        <v>176</v>
      </c>
      <c r="L17" s="110" t="s">
        <v>178</v>
      </c>
      <c r="M17" s="28"/>
      <c r="N17" s="28" t="s">
        <v>196</v>
      </c>
      <c r="O17" s="85">
        <v>0</v>
      </c>
      <c r="P17" s="29">
        <v>1.04E-2</v>
      </c>
      <c r="Q17" s="25" t="s">
        <v>211</v>
      </c>
      <c r="R17" s="28"/>
      <c r="S17" s="28"/>
    </row>
    <row r="18" spans="1:19" ht="156.75" x14ac:dyDescent="0.45">
      <c r="A18" s="70" t="s">
        <v>120</v>
      </c>
      <c r="B18" s="36">
        <v>44036</v>
      </c>
      <c r="C18" s="36" t="s">
        <v>130</v>
      </c>
      <c r="D18" s="36" t="s">
        <v>131</v>
      </c>
      <c r="E18" s="28" t="s">
        <v>155</v>
      </c>
      <c r="F18" s="28" t="s">
        <v>150</v>
      </c>
      <c r="G18" s="28" t="s">
        <v>134</v>
      </c>
      <c r="H18" s="25" t="s">
        <v>154</v>
      </c>
      <c r="I18" s="24">
        <v>44034</v>
      </c>
      <c r="J18" s="109">
        <v>1000000000</v>
      </c>
      <c r="K18" s="28" t="s">
        <v>179</v>
      </c>
      <c r="L18" s="110" t="s">
        <v>178</v>
      </c>
      <c r="M18" s="28"/>
      <c r="N18" s="28" t="s">
        <v>196</v>
      </c>
      <c r="O18" s="85">
        <v>0</v>
      </c>
      <c r="P18" s="29">
        <v>1.23E-2</v>
      </c>
      <c r="Q18" s="25" t="s">
        <v>212</v>
      </c>
      <c r="R18" s="28"/>
      <c r="S18" s="28"/>
    </row>
    <row r="19" spans="1:19" ht="156.75" x14ac:dyDescent="0.45">
      <c r="A19" s="70" t="s">
        <v>121</v>
      </c>
      <c r="B19" s="36">
        <v>44036</v>
      </c>
      <c r="C19" s="36" t="s">
        <v>130</v>
      </c>
      <c r="D19" s="36" t="s">
        <v>131</v>
      </c>
      <c r="E19" s="28" t="s">
        <v>156</v>
      </c>
      <c r="F19" s="28" t="s">
        <v>150</v>
      </c>
      <c r="G19" s="28" t="s">
        <v>134</v>
      </c>
      <c r="H19" s="25" t="s">
        <v>157</v>
      </c>
      <c r="I19" s="24">
        <v>44034</v>
      </c>
      <c r="J19" s="109">
        <v>1000000000</v>
      </c>
      <c r="K19" s="28" t="s">
        <v>176</v>
      </c>
      <c r="L19" s="110" t="s">
        <v>180</v>
      </c>
      <c r="M19" s="28"/>
      <c r="N19" s="28" t="s">
        <v>196</v>
      </c>
      <c r="O19" s="85">
        <v>0</v>
      </c>
      <c r="P19" s="29">
        <v>1.47E-2</v>
      </c>
      <c r="Q19" s="25" t="s">
        <v>213</v>
      </c>
      <c r="R19" s="28"/>
      <c r="S19" s="28"/>
    </row>
    <row r="20" spans="1:19" ht="141" customHeight="1" x14ac:dyDescent="0.45">
      <c r="A20" s="70" t="s">
        <v>122</v>
      </c>
      <c r="B20" s="36">
        <v>44036</v>
      </c>
      <c r="C20" s="36" t="s">
        <v>130</v>
      </c>
      <c r="D20" s="36" t="s">
        <v>131</v>
      </c>
      <c r="E20" s="28" t="s">
        <v>158</v>
      </c>
      <c r="F20" s="28" t="s">
        <v>150</v>
      </c>
      <c r="G20" s="28" t="s">
        <v>134</v>
      </c>
      <c r="H20" s="25" t="s">
        <v>157</v>
      </c>
      <c r="I20" s="24">
        <v>44034</v>
      </c>
      <c r="J20" s="109">
        <v>1000000000</v>
      </c>
      <c r="K20" s="28" t="s">
        <v>179</v>
      </c>
      <c r="L20" s="110" t="s">
        <v>181</v>
      </c>
      <c r="M20" s="28"/>
      <c r="N20" s="28" t="s">
        <v>196</v>
      </c>
      <c r="O20" s="85">
        <v>0</v>
      </c>
      <c r="P20" s="29">
        <v>1.2200000000000001E-2</v>
      </c>
      <c r="Q20" s="25" t="s">
        <v>214</v>
      </c>
      <c r="R20" s="85"/>
      <c r="S20" s="85"/>
    </row>
    <row r="21" spans="1:19" ht="202.9" customHeight="1" x14ac:dyDescent="0.45">
      <c r="A21" s="70" t="s">
        <v>123</v>
      </c>
      <c r="B21" s="36">
        <v>44036</v>
      </c>
      <c r="C21" s="36" t="s">
        <v>130</v>
      </c>
      <c r="D21" s="36" t="s">
        <v>131</v>
      </c>
      <c r="E21" s="28" t="s">
        <v>159</v>
      </c>
      <c r="F21" s="28" t="s">
        <v>150</v>
      </c>
      <c r="G21" s="28" t="s">
        <v>134</v>
      </c>
      <c r="H21" s="25" t="s">
        <v>157</v>
      </c>
      <c r="I21" s="24">
        <v>44034</v>
      </c>
      <c r="J21" s="109">
        <v>1000000000</v>
      </c>
      <c r="K21" s="28" t="s">
        <v>179</v>
      </c>
      <c r="L21" s="110" t="s">
        <v>182</v>
      </c>
      <c r="M21" s="28"/>
      <c r="N21" s="28" t="s">
        <v>196</v>
      </c>
      <c r="O21" s="85">
        <v>0</v>
      </c>
      <c r="P21" s="29">
        <v>1.2200000000000001E-2</v>
      </c>
      <c r="Q21" s="25" t="s">
        <v>214</v>
      </c>
      <c r="R21" s="28"/>
      <c r="S21" s="28"/>
    </row>
    <row r="22" spans="1:19" ht="42.75" x14ac:dyDescent="0.45">
      <c r="A22" s="70" t="s">
        <v>124</v>
      </c>
      <c r="B22" s="36">
        <v>44042</v>
      </c>
      <c r="C22" s="36" t="s">
        <v>144</v>
      </c>
      <c r="D22" s="36" t="s">
        <v>131</v>
      </c>
      <c r="E22" s="28"/>
      <c r="F22" s="28" t="s">
        <v>160</v>
      </c>
      <c r="G22" s="28" t="s">
        <v>161</v>
      </c>
      <c r="H22" s="25" t="s">
        <v>162</v>
      </c>
      <c r="I22" s="24">
        <v>44035</v>
      </c>
      <c r="J22" s="109">
        <v>15000000</v>
      </c>
      <c r="K22" s="28" t="s">
        <v>183</v>
      </c>
      <c r="L22" s="110" t="s">
        <v>184</v>
      </c>
      <c r="M22" s="28"/>
      <c r="N22" s="28" t="s">
        <v>195</v>
      </c>
      <c r="O22" s="85">
        <v>0</v>
      </c>
      <c r="P22" s="29">
        <v>0</v>
      </c>
      <c r="Q22" s="25" t="s">
        <v>215</v>
      </c>
      <c r="R22" s="23"/>
      <c r="S22" s="28"/>
    </row>
    <row r="23" spans="1:19" ht="156.75" x14ac:dyDescent="0.45">
      <c r="A23" s="70" t="s">
        <v>117</v>
      </c>
      <c r="B23" s="36">
        <v>44055</v>
      </c>
      <c r="C23" s="36" t="s">
        <v>130</v>
      </c>
      <c r="D23" s="36" t="s">
        <v>131</v>
      </c>
      <c r="E23" s="28" t="s">
        <v>149</v>
      </c>
      <c r="F23" s="28" t="s">
        <v>150</v>
      </c>
      <c r="G23" s="28" t="s">
        <v>134</v>
      </c>
      <c r="H23" s="25" t="s">
        <v>151</v>
      </c>
      <c r="I23" s="24">
        <v>44050</v>
      </c>
      <c r="J23" s="109">
        <v>1200000000</v>
      </c>
      <c r="K23" s="28" t="s">
        <v>174</v>
      </c>
      <c r="L23" s="28" t="s">
        <v>175</v>
      </c>
      <c r="M23" s="28"/>
      <c r="N23" s="28" t="s">
        <v>197</v>
      </c>
      <c r="O23" s="85">
        <v>0</v>
      </c>
      <c r="P23" s="29">
        <v>2.06E-2</v>
      </c>
      <c r="Q23" s="25" t="s">
        <v>209</v>
      </c>
      <c r="R23" s="28" t="s">
        <v>216</v>
      </c>
      <c r="S23" s="28"/>
    </row>
    <row r="24" spans="1:19" ht="185.25" customHeight="1" x14ac:dyDescent="0.45">
      <c r="A24" s="70" t="s">
        <v>118</v>
      </c>
      <c r="B24" s="36">
        <v>44055</v>
      </c>
      <c r="C24" s="36" t="s">
        <v>130</v>
      </c>
      <c r="D24" s="36" t="s">
        <v>131</v>
      </c>
      <c r="E24" s="28" t="s">
        <v>152</v>
      </c>
      <c r="F24" s="28" t="s">
        <v>150</v>
      </c>
      <c r="G24" s="28" t="s">
        <v>134</v>
      </c>
      <c r="H24" s="25" t="s">
        <v>151</v>
      </c>
      <c r="I24" s="24">
        <v>44050</v>
      </c>
      <c r="J24" s="109">
        <v>300000000</v>
      </c>
      <c r="K24" s="28" t="s">
        <v>176</v>
      </c>
      <c r="L24" s="28" t="s">
        <v>177</v>
      </c>
      <c r="M24" s="28"/>
      <c r="N24" s="28" t="s">
        <v>198</v>
      </c>
      <c r="O24" s="85">
        <v>0</v>
      </c>
      <c r="P24" s="29">
        <v>4.4000000000000003E-3</v>
      </c>
      <c r="Q24" s="25" t="s">
        <v>210</v>
      </c>
      <c r="R24" s="28" t="s">
        <v>216</v>
      </c>
      <c r="S24" s="28"/>
    </row>
    <row r="25" spans="1:19" ht="216.4" customHeight="1" x14ac:dyDescent="0.45">
      <c r="A25" s="70" t="s">
        <v>119</v>
      </c>
      <c r="B25" s="36">
        <v>44055</v>
      </c>
      <c r="C25" s="36" t="s">
        <v>130</v>
      </c>
      <c r="D25" s="36" t="s">
        <v>131</v>
      </c>
      <c r="E25" s="28" t="s">
        <v>153</v>
      </c>
      <c r="F25" s="28" t="s">
        <v>150</v>
      </c>
      <c r="G25" s="28" t="s">
        <v>134</v>
      </c>
      <c r="H25" s="25" t="s">
        <v>154</v>
      </c>
      <c r="I25" s="24">
        <v>44055</v>
      </c>
      <c r="J25" s="109">
        <v>700000000</v>
      </c>
      <c r="K25" s="28" t="s">
        <v>176</v>
      </c>
      <c r="L25" s="28" t="s">
        <v>178</v>
      </c>
      <c r="M25" s="28"/>
      <c r="N25" s="28" t="s">
        <v>199</v>
      </c>
      <c r="O25" s="85">
        <v>0</v>
      </c>
      <c r="P25" s="29">
        <v>1.04E-2</v>
      </c>
      <c r="Q25" s="25" t="s">
        <v>211</v>
      </c>
      <c r="R25" s="28" t="s">
        <v>216</v>
      </c>
      <c r="S25" s="28"/>
    </row>
    <row r="26" spans="1:19" ht="169.5" customHeight="1" x14ac:dyDescent="0.45">
      <c r="A26" s="70" t="s">
        <v>120</v>
      </c>
      <c r="B26" s="36">
        <v>44055</v>
      </c>
      <c r="C26" s="36" t="s">
        <v>130</v>
      </c>
      <c r="D26" s="36" t="s">
        <v>131</v>
      </c>
      <c r="E26" s="28" t="s">
        <v>155</v>
      </c>
      <c r="F26" s="28" t="s">
        <v>150</v>
      </c>
      <c r="G26" s="28" t="s">
        <v>134</v>
      </c>
      <c r="H26" s="25" t="s">
        <v>154</v>
      </c>
      <c r="I26" s="24">
        <v>44055</v>
      </c>
      <c r="J26" s="109">
        <v>1000000000</v>
      </c>
      <c r="K26" s="28" t="s">
        <v>179</v>
      </c>
      <c r="L26" s="28" t="s">
        <v>178</v>
      </c>
      <c r="M26" s="28"/>
      <c r="N26" s="28" t="s">
        <v>199</v>
      </c>
      <c r="O26" s="85">
        <v>0</v>
      </c>
      <c r="P26" s="29">
        <v>1.23E-2</v>
      </c>
      <c r="Q26" s="25" t="s">
        <v>212</v>
      </c>
      <c r="R26" s="28" t="s">
        <v>216</v>
      </c>
      <c r="S26" s="23"/>
    </row>
    <row r="27" spans="1:19" ht="179.35" customHeight="1" x14ac:dyDescent="0.45">
      <c r="A27" s="70" t="s">
        <v>121</v>
      </c>
      <c r="B27" s="36">
        <v>44055</v>
      </c>
      <c r="C27" s="36" t="s">
        <v>130</v>
      </c>
      <c r="D27" s="36" t="s">
        <v>131</v>
      </c>
      <c r="E27" s="28" t="s">
        <v>156</v>
      </c>
      <c r="F27" s="28" t="s">
        <v>150</v>
      </c>
      <c r="G27" s="28" t="s">
        <v>134</v>
      </c>
      <c r="H27" s="25" t="s">
        <v>157</v>
      </c>
      <c r="I27" s="24">
        <v>44055</v>
      </c>
      <c r="J27" s="109">
        <v>1000000000</v>
      </c>
      <c r="K27" s="28" t="s">
        <v>176</v>
      </c>
      <c r="L27" s="28" t="s">
        <v>180</v>
      </c>
      <c r="M27" s="28"/>
      <c r="N27" s="28" t="s">
        <v>200</v>
      </c>
      <c r="O27" s="85">
        <v>0</v>
      </c>
      <c r="P27" s="29">
        <v>1.47E-2</v>
      </c>
      <c r="Q27" s="25" t="s">
        <v>213</v>
      </c>
      <c r="R27" s="28" t="s">
        <v>216</v>
      </c>
      <c r="S27" s="23"/>
    </row>
    <row r="28" spans="1:19" ht="186" customHeight="1" x14ac:dyDescent="0.45">
      <c r="A28" s="70" t="s">
        <v>122</v>
      </c>
      <c r="B28" s="36">
        <v>44055</v>
      </c>
      <c r="C28" s="36" t="s">
        <v>130</v>
      </c>
      <c r="D28" s="36" t="s">
        <v>131</v>
      </c>
      <c r="E28" s="28" t="s">
        <v>158</v>
      </c>
      <c r="F28" s="28" t="s">
        <v>150</v>
      </c>
      <c r="G28" s="28" t="s">
        <v>134</v>
      </c>
      <c r="H28" s="25" t="s">
        <v>157</v>
      </c>
      <c r="I28" s="24">
        <v>44055</v>
      </c>
      <c r="J28" s="109">
        <v>1000000000</v>
      </c>
      <c r="K28" s="28" t="s">
        <v>179</v>
      </c>
      <c r="L28" s="28" t="s">
        <v>181</v>
      </c>
      <c r="M28" s="28"/>
      <c r="N28" s="28" t="s">
        <v>201</v>
      </c>
      <c r="O28" s="85">
        <v>0</v>
      </c>
      <c r="P28" s="29">
        <v>1.2200000000000001E-2</v>
      </c>
      <c r="Q28" s="25" t="s">
        <v>214</v>
      </c>
      <c r="R28" s="28" t="s">
        <v>216</v>
      </c>
      <c r="S28" s="23"/>
    </row>
    <row r="29" spans="1:19" ht="186.4" customHeight="1" x14ac:dyDescent="0.45">
      <c r="A29" s="70" t="s">
        <v>123</v>
      </c>
      <c r="B29" s="36">
        <v>44055</v>
      </c>
      <c r="C29" s="36" t="s">
        <v>130</v>
      </c>
      <c r="D29" s="36" t="s">
        <v>131</v>
      </c>
      <c r="E29" s="28" t="s">
        <v>159</v>
      </c>
      <c r="F29" s="28" t="s">
        <v>150</v>
      </c>
      <c r="G29" s="28" t="s">
        <v>134</v>
      </c>
      <c r="H29" s="25" t="s">
        <v>157</v>
      </c>
      <c r="I29" s="24">
        <v>44055</v>
      </c>
      <c r="J29" s="109">
        <v>1000000000</v>
      </c>
      <c r="K29" s="28" t="s">
        <v>179</v>
      </c>
      <c r="L29" s="69" t="s">
        <v>182</v>
      </c>
      <c r="M29" s="28"/>
      <c r="N29" s="28" t="s">
        <v>202</v>
      </c>
      <c r="O29" s="85">
        <v>0</v>
      </c>
      <c r="P29" s="29">
        <v>1.2200000000000001E-2</v>
      </c>
      <c r="Q29" s="25" t="s">
        <v>214</v>
      </c>
      <c r="R29" s="28" t="s">
        <v>216</v>
      </c>
      <c r="S29" s="23"/>
    </row>
    <row r="30" spans="1:19" ht="95.65" customHeight="1" x14ac:dyDescent="0.45">
      <c r="A30" s="70" t="s">
        <v>116</v>
      </c>
      <c r="B30" s="36">
        <v>44071</v>
      </c>
      <c r="C30" s="36" t="s">
        <v>144</v>
      </c>
      <c r="D30" s="36" t="s">
        <v>131</v>
      </c>
      <c r="E30" s="28" t="s">
        <v>145</v>
      </c>
      <c r="F30" s="28" t="s">
        <v>163</v>
      </c>
      <c r="G30" s="28" t="s">
        <v>147</v>
      </c>
      <c r="H30" s="25" t="s">
        <v>148</v>
      </c>
      <c r="I30" s="24">
        <v>44070</v>
      </c>
      <c r="J30" s="109">
        <v>100000000</v>
      </c>
      <c r="K30" s="28" t="s">
        <v>185</v>
      </c>
      <c r="L30" s="69" t="s">
        <v>173</v>
      </c>
      <c r="M30" s="28"/>
      <c r="N30" s="28" t="s">
        <v>203</v>
      </c>
      <c r="O30" s="85">
        <v>0</v>
      </c>
      <c r="P30" s="29">
        <v>0</v>
      </c>
      <c r="Q30" s="25" t="s">
        <v>208</v>
      </c>
      <c r="R30" s="28" t="s">
        <v>216</v>
      </c>
      <c r="S30" s="23"/>
    </row>
    <row r="31" spans="1:19" ht="62.65" customHeight="1" x14ac:dyDescent="0.45">
      <c r="A31" s="70" t="s">
        <v>125</v>
      </c>
      <c r="B31" s="36">
        <v>44083</v>
      </c>
      <c r="C31" s="36" t="s">
        <v>144</v>
      </c>
      <c r="D31" s="36" t="s">
        <v>131</v>
      </c>
      <c r="E31" s="28"/>
      <c r="F31" s="28" t="s">
        <v>163</v>
      </c>
      <c r="G31" s="28" t="s">
        <v>147</v>
      </c>
      <c r="H31" s="25" t="s">
        <v>151</v>
      </c>
      <c r="I31" s="24">
        <v>44062</v>
      </c>
      <c r="J31" s="109">
        <v>50000000</v>
      </c>
      <c r="K31" s="28" t="s">
        <v>186</v>
      </c>
      <c r="L31" s="69" t="s">
        <v>187</v>
      </c>
      <c r="M31" s="28"/>
      <c r="N31" s="28" t="s">
        <v>195</v>
      </c>
      <c r="O31" s="85">
        <v>0</v>
      </c>
      <c r="P31" s="29">
        <v>0</v>
      </c>
      <c r="Q31" s="25" t="s">
        <v>208</v>
      </c>
      <c r="R31" s="23"/>
      <c r="S31" s="23"/>
    </row>
    <row r="32" spans="1:19" ht="65.25" customHeight="1" x14ac:dyDescent="0.45">
      <c r="A32" s="70" t="s">
        <v>126</v>
      </c>
      <c r="B32" s="36">
        <v>44083</v>
      </c>
      <c r="C32" s="36" t="s">
        <v>144</v>
      </c>
      <c r="D32" s="36" t="s">
        <v>131</v>
      </c>
      <c r="E32" s="28"/>
      <c r="F32" s="28" t="s">
        <v>163</v>
      </c>
      <c r="G32" s="28" t="s">
        <v>147</v>
      </c>
      <c r="H32" s="25" t="s">
        <v>164</v>
      </c>
      <c r="I32" s="24">
        <v>44063</v>
      </c>
      <c r="J32" s="109">
        <v>75000000</v>
      </c>
      <c r="K32" s="28" t="s">
        <v>188</v>
      </c>
      <c r="L32" s="69" t="s">
        <v>187</v>
      </c>
      <c r="M32" s="28"/>
      <c r="N32" s="28" t="s">
        <v>195</v>
      </c>
      <c r="O32" s="85">
        <v>0</v>
      </c>
      <c r="P32" s="29">
        <v>0</v>
      </c>
      <c r="Q32" s="25" t="s">
        <v>208</v>
      </c>
      <c r="R32" s="85"/>
      <c r="S32" s="85"/>
    </row>
    <row r="33" spans="1:19" ht="63" customHeight="1" x14ac:dyDescent="0.45">
      <c r="A33" s="70" t="s">
        <v>127</v>
      </c>
      <c r="B33" s="36">
        <v>44083</v>
      </c>
      <c r="C33" s="36" t="s">
        <v>144</v>
      </c>
      <c r="D33" s="36" t="s">
        <v>131</v>
      </c>
      <c r="E33" s="28"/>
      <c r="F33" s="28" t="s">
        <v>163</v>
      </c>
      <c r="G33" s="28" t="s">
        <v>147</v>
      </c>
      <c r="H33" s="28" t="s">
        <v>162</v>
      </c>
      <c r="I33" s="24">
        <v>44057</v>
      </c>
      <c r="J33" s="109">
        <v>100000000</v>
      </c>
      <c r="K33" s="28" t="s">
        <v>189</v>
      </c>
      <c r="L33" s="28" t="s">
        <v>190</v>
      </c>
      <c r="M33" s="28"/>
      <c r="N33" s="28" t="s">
        <v>195</v>
      </c>
      <c r="O33" s="28">
        <v>0</v>
      </c>
      <c r="P33" s="28">
        <v>0</v>
      </c>
      <c r="Q33" s="28" t="s">
        <v>208</v>
      </c>
      <c r="R33" s="28"/>
      <c r="S33" s="28"/>
    </row>
    <row r="34" spans="1:19" ht="57.75" customHeight="1" x14ac:dyDescent="0.45">
      <c r="A34" s="70"/>
      <c r="B34" s="68"/>
      <c r="C34" s="68"/>
      <c r="D34" s="68"/>
      <c r="E34" s="26"/>
      <c r="F34" s="27"/>
      <c r="G34" s="26"/>
      <c r="H34" s="26"/>
      <c r="I34" s="26"/>
      <c r="J34" s="26"/>
      <c r="K34" s="26"/>
      <c r="L34" s="28"/>
      <c r="M34" s="26"/>
      <c r="N34" s="27"/>
      <c r="O34" s="28"/>
      <c r="P34" s="28"/>
      <c r="Q34" s="27"/>
      <c r="R34" s="27"/>
      <c r="S34" s="27"/>
    </row>
    <row r="35" spans="1:19" ht="61.5" customHeight="1" x14ac:dyDescent="0.45">
      <c r="A35" s="70"/>
      <c r="B35" s="68"/>
      <c r="C35" s="68"/>
      <c r="D35" s="68"/>
      <c r="E35" s="26"/>
      <c r="F35" s="27"/>
      <c r="G35" s="26"/>
      <c r="H35" s="26"/>
      <c r="I35" s="26"/>
      <c r="J35" s="26"/>
      <c r="K35" s="26"/>
      <c r="L35" s="69"/>
      <c r="M35" s="26"/>
      <c r="N35" s="27"/>
      <c r="O35" s="28"/>
      <c r="P35" s="28"/>
      <c r="Q35" s="27"/>
      <c r="R35" s="27"/>
      <c r="S35" s="27"/>
    </row>
    <row r="36" spans="1:19" ht="54.75" customHeight="1" x14ac:dyDescent="0.45">
      <c r="A36" s="70"/>
      <c r="B36" s="68"/>
      <c r="C36" s="68"/>
      <c r="D36" s="68"/>
      <c r="E36" s="26"/>
      <c r="F36" s="27"/>
      <c r="G36" s="26"/>
      <c r="H36" s="26"/>
      <c r="I36" s="26"/>
      <c r="J36" s="26"/>
      <c r="K36" s="26"/>
      <c r="L36" s="28"/>
      <c r="M36" s="26"/>
      <c r="N36" s="27"/>
      <c r="O36" s="28"/>
      <c r="P36" s="28"/>
      <c r="Q36" s="27"/>
      <c r="R36" s="27"/>
      <c r="S36" s="27"/>
    </row>
    <row r="37" spans="1:19" ht="15" customHeight="1" x14ac:dyDescent="0.45">
      <c r="A37" s="67"/>
      <c r="B37" s="52"/>
      <c r="C37" s="94"/>
      <c r="D37" s="94"/>
      <c r="E37" s="51"/>
      <c r="F37" s="51"/>
      <c r="G37" s="51"/>
      <c r="H37" s="54"/>
      <c r="I37" s="51"/>
      <c r="J37" s="53"/>
      <c r="K37" s="51"/>
      <c r="L37" s="55"/>
      <c r="M37" s="56"/>
      <c r="N37" s="57"/>
      <c r="O37" s="58"/>
      <c r="P37" s="59"/>
      <c r="Q37" s="58"/>
      <c r="R37" s="52"/>
      <c r="S37" s="78"/>
    </row>
    <row r="38" spans="1:19" ht="15" customHeight="1" x14ac:dyDescent="0.45">
      <c r="A38" s="67"/>
      <c r="B38" s="52"/>
      <c r="C38" s="94"/>
      <c r="D38" s="94"/>
      <c r="E38" s="51"/>
      <c r="F38" s="51"/>
      <c r="G38" s="51"/>
      <c r="H38" s="54"/>
      <c r="I38" s="51"/>
      <c r="J38" s="53"/>
      <c r="K38" s="51"/>
      <c r="L38" s="55"/>
      <c r="M38" s="56"/>
      <c r="N38" s="57"/>
      <c r="O38" s="58"/>
      <c r="P38" s="59"/>
      <c r="Q38" s="58"/>
      <c r="R38" s="52"/>
      <c r="S38" s="78"/>
    </row>
  </sheetData>
  <customSheetViews>
    <customSheetView guid="{8EA58AF3-E87D-42A9-9890-AE18CCA466EF}" scale="80">
      <selection activeCell="A11" sqref="A11"/>
    </customSheetView>
  </customSheetViews>
  <pageMargins left="0.7" right="0.7" top="0.75" bottom="0.75" header="0.3" footer="0.3"/>
  <pageSetup scale="1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1 </vt:lpstr>
      <vt:lpstr>FORMATO 2 </vt:lpstr>
      <vt:lpstr>FORMATO 3 </vt:lpstr>
      <vt:lpstr>FORMATO 4 </vt:lpstr>
      <vt:lpstr>FORMATO 5 </vt:lpstr>
      <vt:lpstr>FORMATO 6 </vt:lpstr>
      <vt:lpstr>FORMATO 7 </vt:lpstr>
      <vt:lpstr>'FORMATO 1 '!Área_de_impresión</vt:lpstr>
      <vt:lpstr>'FORMATO 3 '!Área_de_impresión</vt:lpstr>
      <vt:lpstr>'FORMATO 4 '!Área_de_impresión</vt:lpstr>
      <vt:lpstr>'FORMATO 5 '!Área_de_impresión</vt:lpstr>
      <vt:lpstr>'FORMATO 6 '!Área_de_impresión</vt:lpstr>
      <vt:lpstr>'FORMATO 7 '!Área_de_impresión</vt:lpstr>
    </vt:vector>
  </TitlesOfParts>
  <Company>Secretaría de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Andres Fabian Muñiz Olivares</cp:lastModifiedBy>
  <dcterms:created xsi:type="dcterms:W3CDTF">2016-11-16T14:49:51Z</dcterms:created>
  <dcterms:modified xsi:type="dcterms:W3CDTF">2020-11-03T16:25:10Z</dcterms:modified>
</cp:coreProperties>
</file>