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es_Muñiz\Desktop\INFORMES\Formatos Trimestrales\Informes Trimestrales 2020\"/>
    </mc:Choice>
  </mc:AlternateContent>
  <bookViews>
    <workbookView xWindow="0" yWindow="0" windowWidth="28800" windowHeight="11985"/>
  </bookViews>
  <sheets>
    <sheet name="FORMATO 1 " sheetId="1" r:id="rId1"/>
    <sheet name="FORMATO 2 " sheetId="2" r:id="rId2"/>
    <sheet name="FORMATO 3 " sheetId="3" r:id="rId3"/>
    <sheet name="FORMATO 4 " sheetId="4" r:id="rId4"/>
    <sheet name="FORMATO 5 " sheetId="5" r:id="rId5"/>
    <sheet name="FORMATO 6 " sheetId="6" r:id="rId6"/>
    <sheet name="FORMATO 7 " sheetId="7" r:id="rId7"/>
  </sheets>
  <definedNames>
    <definedName name="_xlnm.Print_Area" localSheetId="0">'FORMATO 1 '!$A$1:$Q$25</definedName>
    <definedName name="_xlnm.Print_Area" localSheetId="2">'FORMATO 3 '!$A$1:$P$40</definedName>
    <definedName name="_xlnm.Print_Area" localSheetId="3">'FORMATO 4 '!$A$1:$M$40</definedName>
    <definedName name="_xlnm.Print_Area" localSheetId="4">'FORMATO 5 '!$A$1:$K$24</definedName>
    <definedName name="_xlnm.Print_Area" localSheetId="5">'FORMATO 6 '!$A$1:$Y$63</definedName>
    <definedName name="_xlnm.Print_Area" localSheetId="6">'FORMATO 7 '!$A$1:$S$20</definedName>
    <definedName name="Z_8EA58AF3_E87D_42A9_9890_AE18CCA466EF_.wvu.Rows" localSheetId="3" hidden="1">'FORMATO 4 '!$1:$3</definedName>
    <definedName name="Z_8EA58AF3_E87D_42A9_9890_AE18CCA466EF_.wvu.Rows" localSheetId="5" hidden="1">'FORMATO 6 '!$1:$3</definedName>
  </definedNames>
  <calcPr calcId="162913"/>
  <customWorkbookViews>
    <customWorkbookView name="Formato I" guid="{8EA58AF3-E87D-42A9-9890-AE18CCA466EF}" includePrintSettings="0" maximized="1" windowWidth="1440" windowHeight="714" activeSheetId="1"/>
  </customWorkbookViews>
</workbook>
</file>

<file path=xl/calcChain.xml><?xml version="1.0" encoding="utf-8"?>
<calcChain xmlns="http://schemas.openxmlformats.org/spreadsheetml/2006/main">
  <c r="Y57" i="6" l="1"/>
  <c r="Q51" i="6"/>
  <c r="F21" i="5"/>
  <c r="M33" i="3"/>
  <c r="P12" i="3"/>
  <c r="E31" i="3"/>
  <c r="I30" i="3"/>
  <c r="I29" i="3"/>
  <c r="I28" i="3"/>
  <c r="I27" i="3"/>
  <c r="I26" i="3"/>
  <c r="I25" i="3"/>
  <c r="I24" i="3"/>
  <c r="I23" i="3"/>
  <c r="I22" i="3"/>
  <c r="I21" i="3"/>
  <c r="I20" i="3"/>
  <c r="I19" i="3"/>
  <c r="I18" i="3"/>
  <c r="I17" i="3"/>
  <c r="I16" i="3"/>
  <c r="I15" i="3"/>
  <c r="I14" i="3"/>
  <c r="I13" i="3"/>
  <c r="I12" i="3"/>
  <c r="L31" i="2" l="1"/>
  <c r="E31" i="2"/>
  <c r="L34" i="2" s="1"/>
  <c r="M31" i="3" l="1"/>
  <c r="Q44" i="6"/>
  <c r="Q43" i="6"/>
  <c r="Q31" i="6"/>
  <c r="Q32" i="6"/>
  <c r="Q33" i="6"/>
  <c r="Q34" i="6"/>
  <c r="Q35" i="6"/>
  <c r="Q36" i="6"/>
  <c r="Q37" i="6"/>
  <c r="Q38" i="6"/>
  <c r="Q39" i="6"/>
  <c r="Q40" i="6"/>
  <c r="Q41" i="6"/>
  <c r="Q30" i="6"/>
  <c r="Q29" i="6"/>
  <c r="Q22" i="6"/>
  <c r="Q23" i="6"/>
  <c r="Q24" i="6"/>
  <c r="Q25" i="6"/>
  <c r="Q26" i="6"/>
  <c r="Q27" i="6"/>
  <c r="Q28" i="6"/>
  <c r="Q16" i="6"/>
  <c r="Q17" i="6"/>
  <c r="Q18" i="6"/>
  <c r="Q19" i="6"/>
  <c r="Q20" i="6"/>
  <c r="Q21" i="6"/>
  <c r="Q15" i="6"/>
  <c r="H41" i="6"/>
  <c r="H44" i="6"/>
  <c r="H43" i="6"/>
  <c r="H31" i="6"/>
  <c r="H32" i="6"/>
  <c r="H33" i="6"/>
  <c r="H34" i="6"/>
  <c r="H35" i="6"/>
  <c r="H36" i="6"/>
  <c r="H37" i="6"/>
  <c r="H38" i="6"/>
  <c r="H39" i="6"/>
  <c r="H40" i="6"/>
  <c r="H30" i="6"/>
  <c r="H16" i="6"/>
  <c r="H17" i="6"/>
  <c r="H18" i="6"/>
  <c r="H19" i="6"/>
  <c r="H20" i="6"/>
  <c r="H21" i="6"/>
  <c r="H22" i="6"/>
  <c r="H23" i="6"/>
  <c r="H24" i="6"/>
  <c r="H25" i="6"/>
  <c r="H26" i="6"/>
  <c r="H27" i="6"/>
  <c r="H28" i="6"/>
  <c r="H15" i="6"/>
  <c r="A29" i="3"/>
  <c r="A30" i="3"/>
  <c r="H48" i="6" l="1"/>
  <c r="H54" i="6" s="1"/>
  <c r="H51" i="6"/>
  <c r="K34" i="4"/>
  <c r="E34" i="4"/>
  <c r="P21" i="3"/>
  <c r="P22" i="3"/>
  <c r="P23" i="3"/>
  <c r="P20" i="3"/>
  <c r="A22" i="2" l="1"/>
  <c r="A23" i="2" s="1"/>
  <c r="A24" i="2" s="1"/>
  <c r="A25" i="2" s="1"/>
  <c r="A26" i="2" s="1"/>
  <c r="A27" i="2" s="1"/>
  <c r="A28" i="2" s="1"/>
  <c r="A29" i="2" s="1"/>
  <c r="A30" i="2" s="1"/>
  <c r="Y51" i="6" l="1"/>
  <c r="A12" i="5"/>
  <c r="A14" i="5" s="1"/>
  <c r="A15" i="5" s="1"/>
  <c r="A16" i="5" s="1"/>
  <c r="A17" i="5" s="1"/>
  <c r="A19" i="5" s="1"/>
  <c r="A20" i="5" s="1"/>
  <c r="Q54" i="6" l="1"/>
  <c r="K21" i="5" l="1"/>
  <c r="K37" i="4" l="1"/>
  <c r="K31" i="2" l="1"/>
  <c r="K34" i="2" s="1"/>
  <c r="P19" i="3" l="1"/>
  <c r="P18" i="3"/>
  <c r="P17" i="3"/>
  <c r="P16" i="3"/>
  <c r="P15" i="3"/>
  <c r="P14" i="3"/>
  <c r="P13" i="3"/>
  <c r="A13" i="2" l="1"/>
  <c r="A14" i="2" s="1"/>
  <c r="A15" i="2" s="1"/>
  <c r="A16" i="2" s="1"/>
  <c r="A17" i="2" s="1"/>
  <c r="A18" i="2" s="1"/>
  <c r="A19" i="2" s="1"/>
  <c r="G13" i="2" l="1"/>
  <c r="G14" i="2" s="1"/>
  <c r="G15" i="2" s="1"/>
  <c r="G16" i="2" s="1"/>
  <c r="G17" i="2" s="1"/>
  <c r="G18" i="2" s="1"/>
  <c r="G19" i="2" s="1"/>
  <c r="G20" i="2" s="1"/>
  <c r="G21" i="2" s="1"/>
  <c r="G22" i="2" s="1"/>
  <c r="G23" i="2" s="1"/>
  <c r="A16" i="4" l="1"/>
  <c r="A13" i="3"/>
  <c r="A14" i="3" s="1"/>
  <c r="A15" i="3" s="1"/>
  <c r="A16" i="3" s="1"/>
  <c r="A17" i="3" s="1"/>
  <c r="A18" i="3" s="1"/>
  <c r="A19" i="3" s="1"/>
  <c r="A20" i="3" s="1"/>
  <c r="A21" i="3" s="1"/>
  <c r="A22" i="3" l="1"/>
  <c r="A23" i="3" s="1"/>
  <c r="A24" i="3" s="1"/>
  <c r="A25" i="3" s="1"/>
  <c r="A26" i="3" s="1"/>
  <c r="A27" i="3" s="1"/>
  <c r="A28" i="3" s="1"/>
  <c r="J13" i="3" s="1"/>
  <c r="J14" i="3" s="1"/>
  <c r="J15" i="3" s="1"/>
  <c r="J16" i="3" s="1"/>
  <c r="J17" i="3" s="1"/>
  <c r="J18" i="3" s="1"/>
  <c r="J19" i="3" s="1"/>
  <c r="J20" i="3" s="1"/>
  <c r="J21" i="3" s="1"/>
  <c r="J22" i="3" s="1"/>
  <c r="J23" i="3" s="1"/>
  <c r="A17" i="4"/>
  <c r="A18" i="4" s="1"/>
  <c r="A19" i="4" s="1"/>
  <c r="A20" i="4" s="1"/>
  <c r="A21" i="4" s="1"/>
  <c r="A22" i="4" s="1"/>
  <c r="A23" i="4" s="1"/>
  <c r="A24" i="4" s="1"/>
  <c r="A25" i="4" s="1"/>
  <c r="A26" i="4" s="1"/>
  <c r="A27" i="4" s="1"/>
  <c r="A28" i="4" s="1"/>
  <c r="A29" i="4" s="1"/>
  <c r="A30" i="4" s="1"/>
  <c r="A31" i="4" s="1"/>
  <c r="A32" i="4" s="1"/>
  <c r="A33" i="4" s="1"/>
  <c r="G16" i="4"/>
  <c r="G17" i="4" s="1"/>
  <c r="G18" i="4" s="1"/>
  <c r="G19" i="4" s="1"/>
  <c r="G20" i="4" s="1"/>
  <c r="G21" i="4" s="1"/>
  <c r="G22" i="4" s="1"/>
  <c r="G23" i="4" s="1"/>
  <c r="G24" i="4" s="1"/>
  <c r="G25" i="4" s="1"/>
  <c r="G26" i="4" s="1"/>
</calcChain>
</file>

<file path=xl/sharedStrings.xml><?xml version="1.0" encoding="utf-8"?>
<sst xmlns="http://schemas.openxmlformats.org/spreadsheetml/2006/main" count="527" uniqueCount="194">
  <si>
    <t xml:space="preserve">Institucion Bancaria </t>
  </si>
  <si>
    <t xml:space="preserve">Fecha de Contratacion </t>
  </si>
  <si>
    <t>Fecha de Vencimiento</t>
  </si>
  <si>
    <t xml:space="preserve">Banca Comercial </t>
  </si>
  <si>
    <t xml:space="preserve">Banca de Desarrollo </t>
  </si>
  <si>
    <t>Banorte</t>
  </si>
  <si>
    <t>Santander</t>
  </si>
  <si>
    <t xml:space="preserve">Banorte </t>
  </si>
  <si>
    <t xml:space="preserve">Banobras </t>
  </si>
  <si>
    <t>JUN 20-2012</t>
  </si>
  <si>
    <t>JUN 29-2012</t>
  </si>
  <si>
    <t>SEP 23-2013</t>
  </si>
  <si>
    <t xml:space="preserve"> JUL 29-2014</t>
  </si>
  <si>
    <t xml:space="preserve"> DIC 11-2014</t>
  </si>
  <si>
    <t xml:space="preserve"> AGO-2032</t>
  </si>
  <si>
    <t xml:space="preserve"> DIC-2033</t>
  </si>
  <si>
    <t xml:space="preserve"> OCT-2034</t>
  </si>
  <si>
    <t xml:space="preserve">Saldo </t>
  </si>
  <si>
    <t>Saldo</t>
  </si>
  <si>
    <t>Total Banca Comercial</t>
  </si>
  <si>
    <t xml:space="preserve">Total Banca de Desarrollo </t>
  </si>
  <si>
    <t xml:space="preserve">Total Global Saldo de Deuda Pública Directa </t>
  </si>
  <si>
    <t xml:space="preserve">Endeudamiento Neto </t>
  </si>
  <si>
    <t xml:space="preserve">Intereses Pagados </t>
  </si>
  <si>
    <t xml:space="preserve">Total Global de Pago de Intereses </t>
  </si>
  <si>
    <t xml:space="preserve">Importe del Credito </t>
  </si>
  <si>
    <t>Fuente de Financiamiento</t>
  </si>
  <si>
    <t>Importe Pagado</t>
  </si>
  <si>
    <t xml:space="preserve">Pagos de Capital </t>
  </si>
  <si>
    <t xml:space="preserve">Pagos de Intereses </t>
  </si>
  <si>
    <t>Recursos Propios del Gobierno del Estado</t>
  </si>
  <si>
    <t>Total Pagos de Capital con cargo al FAFEF</t>
  </si>
  <si>
    <t>Total Global del Pago del Servicio de la Deuda por Fuente de Financiamiento</t>
  </si>
  <si>
    <r>
      <t>N</t>
    </r>
    <r>
      <rPr>
        <b/>
        <sz val="11"/>
        <color theme="0"/>
        <rFont val="Arial"/>
        <family val="2"/>
      </rPr>
      <t>o</t>
    </r>
    <r>
      <rPr>
        <b/>
        <sz val="12"/>
        <color theme="0"/>
        <rFont val="Arial"/>
        <family val="2"/>
      </rPr>
      <t xml:space="preserve">. de registro </t>
    </r>
  </si>
  <si>
    <t xml:space="preserve">Fecha </t>
  </si>
  <si>
    <t>Reg.SHCP</t>
  </si>
  <si>
    <t xml:space="preserve">Decreto </t>
  </si>
  <si>
    <t>Acreditado</t>
  </si>
  <si>
    <t>Acreditante</t>
  </si>
  <si>
    <t>Fecha Subscripción</t>
  </si>
  <si>
    <t>Monto</t>
  </si>
  <si>
    <t>Plazo</t>
  </si>
  <si>
    <t>Tasa</t>
  </si>
  <si>
    <t xml:space="preserve">Aval </t>
  </si>
  <si>
    <t xml:space="preserve">Destino </t>
  </si>
  <si>
    <t>Aforo</t>
  </si>
  <si>
    <t xml:space="preserve">Garantia Pagos </t>
  </si>
  <si>
    <t xml:space="preserve">Convenios Modificatorios </t>
  </si>
  <si>
    <t>Bancomer</t>
  </si>
  <si>
    <t>DIC 28-2015</t>
  </si>
  <si>
    <t xml:space="preserve"> JUL-2036</t>
  </si>
  <si>
    <t xml:space="preserve">Pagos de Comisiones </t>
  </si>
  <si>
    <t>Comisiones</t>
  </si>
  <si>
    <t>AGO 12-16</t>
  </si>
  <si>
    <t xml:space="preserve"> NOV-2036</t>
  </si>
  <si>
    <t xml:space="preserve">Nota 1: Cifras Preliminares hasta Visto Bueno por el Área contable.  </t>
  </si>
  <si>
    <t>Banobras (BCO)</t>
  </si>
  <si>
    <t>Institución Bancaria</t>
  </si>
  <si>
    <t xml:space="preserve">Deudor </t>
  </si>
  <si>
    <t xml:space="preserve">Autlán de Navarro </t>
  </si>
  <si>
    <t>Guadalajara</t>
  </si>
  <si>
    <t xml:space="preserve">Monto del Crédito Contratado  </t>
  </si>
  <si>
    <t>Bansi, S.A Institución de Banca Múltiple</t>
  </si>
  <si>
    <t>HSBC México, S.A. Institución de Banca Múltiple, Grupo Financiero HSBC</t>
  </si>
  <si>
    <t xml:space="preserve"> JUL-2039</t>
  </si>
  <si>
    <t>JUL 26-2019</t>
  </si>
  <si>
    <t xml:space="preserve">Santander </t>
  </si>
  <si>
    <t xml:space="preserve">Bancomer </t>
  </si>
  <si>
    <t>Total Pagos de Intereses</t>
  </si>
  <si>
    <t xml:space="preserve">Nota 1: Datos informativos debido a que los obligados son los municipios </t>
  </si>
  <si>
    <t xml:space="preserve">Banca Afirme, S.A., Institución de Banca Múltiple, Afirme Grupo Financiero. </t>
  </si>
  <si>
    <t xml:space="preserve">Start Banregio, S.A., de C.V., Sociedad Financiera de Objeto Múltiple, E.R., Banregio, Grupo Financiero </t>
  </si>
  <si>
    <t xml:space="preserve">Tlajomulco de Zúñiga </t>
  </si>
  <si>
    <t>Zapopan</t>
  </si>
  <si>
    <t>Citibanamex</t>
  </si>
  <si>
    <t>ENE 24-2020</t>
  </si>
  <si>
    <t>ENE 18-2040</t>
  </si>
  <si>
    <t>Total Pagos de Capital con Recursos Propios</t>
  </si>
  <si>
    <t>JUL 29-2019</t>
  </si>
  <si>
    <t>MAR 18-2016</t>
  </si>
  <si>
    <t xml:space="preserve"> ENE-2035</t>
  </si>
  <si>
    <t xml:space="preserve"> JUN-2036</t>
  </si>
  <si>
    <t>Bancomer*</t>
  </si>
  <si>
    <t>Constancia de Cancelación del Registro Estatal</t>
  </si>
  <si>
    <t>BanBajío</t>
  </si>
  <si>
    <t>JUL 22-2020</t>
  </si>
  <si>
    <t>JUN 19-2030</t>
  </si>
  <si>
    <t>JUL 18-2035</t>
  </si>
  <si>
    <t>JUL 16-2040</t>
  </si>
  <si>
    <t>*Financiamientos contratados a Corto Plazo</t>
  </si>
  <si>
    <t>Santander*</t>
  </si>
  <si>
    <t>Banorte*</t>
  </si>
  <si>
    <t>Total Pagos de Intereses con cargo al FAFEF</t>
  </si>
  <si>
    <t>Total Pagos de Intereses con Recursos Propios</t>
  </si>
  <si>
    <t>Total de Pagos de Capital</t>
  </si>
  <si>
    <t>Bancomer *</t>
  </si>
  <si>
    <t>Banorte *</t>
  </si>
  <si>
    <t>Santander *</t>
  </si>
  <si>
    <t xml:space="preserve">FAFEF (Saneamiento financiero, de conformidad con los articulos 37, 47, fracción II y 50 de la Ley de Coordinación Fiscal). </t>
  </si>
  <si>
    <t xml:space="preserve">Tipo de Obligación Inscrita </t>
  </si>
  <si>
    <t>Carácter asumido por el Ente público</t>
  </si>
  <si>
    <t>Financiamiento de Largo Plazo</t>
  </si>
  <si>
    <t xml:space="preserve">Obligado </t>
  </si>
  <si>
    <t>Gobierno del Estado de Jalisco</t>
  </si>
  <si>
    <t>Financiamiento de Corto Plazo</t>
  </si>
  <si>
    <t xml:space="preserve">Guadalajara </t>
  </si>
  <si>
    <t xml:space="preserve">BBVA Bancomer, S.A., Institución de Banca Múltiple, Grupo Financiero Bancomer. </t>
  </si>
  <si>
    <t xml:space="preserve">Banco Santander México, S.A, Institución de Banca Múltiple, Grupo Financiero Santander. </t>
  </si>
  <si>
    <t xml:space="preserve">Sesión Ordinaria del Ayuntamiento Celebrada el 19 de octubre de 2018, mediante el Decreto Municipal D 02/11/18.  </t>
  </si>
  <si>
    <t>TASA BASE +2.75%</t>
  </si>
  <si>
    <t>TASA BASE +3.25%</t>
  </si>
  <si>
    <t>Cubrir necesidades de corto plazo, entendiendo dichas necesidades como Insuficiencias de Liquidez de Carácter Temporal, en términos del artículo 31 de la Ley de Disciplina Financiera de las Entidades Federativas y los Municipios.</t>
  </si>
  <si>
    <t xml:space="preserve">Ingresos propios del Municipio de Guadalajara, Jalisco. </t>
  </si>
  <si>
    <t>Scotiabank*</t>
  </si>
  <si>
    <t>Saldo al 3er Trimestre de 2020</t>
  </si>
  <si>
    <t>Monto Dispuesto Durante el 4to Trimestre de 2020</t>
  </si>
  <si>
    <t>Amortización Durante el 4to Trimestre de 2020</t>
  </si>
  <si>
    <t xml:space="preserve">Nota 2: Los Bonos Cupón Cero (BCO) no se suman al saldo Insoluto. </t>
  </si>
  <si>
    <t xml:space="preserve">Nota 3: al 4to trimestre de 2020, el Gobierno del Estado ha relizado disposiciones de los creditos contratados por hasta $6,200 mdp de la siguiente manera: Bajió $1,200 mdp; $423 mdp, Bajío $300 mdp; $300 mdp, Banamex $700 mdp; $604.9 mdp, Banamex $1,000 mdp; $682 mdp, Bancomer $1,000 mdp con RPU P14-0820082; $542 mdp, Bancomer $1,000 mdp con RPU P14-0820083; $528 mdp y Bancomer $1,000 mdp con RPU P14-0820084; $826 mdp.  
</t>
  </si>
  <si>
    <t xml:space="preserve">Nota 4:  Al 4to Trimestre 2020, el Gobierno del Estado dispusó la cantidad total del financiamiento Banorte $2,300 mdp destinado a Inversión Pública Productiva, del Financiamiento Banobras $2,250 mdp  con el mismo destino la cantidad de $2,250,000,000.00 (la totalidad) y del Financiamiento Banobras $700 mdp la cantidad de $700,000,000.00 (Totalidad).  mismos que se suman al saldo insoluto. </t>
  </si>
  <si>
    <t xml:space="preserve">Nota 5: Respecto a los créditos Quirografarios se realizaron las diposiciones de los financiamientos Bancomer por hasta $600 mdp, Banorte $800 mdp, Santander $200 mdp, Banorte $200 mdp y Scotiabank $200 mdp los días 15 de mayo, 26 de junio, 29 de junio, 16 de diciembre y 15 de diciembre respectivamente que suman al saldo insoluto. </t>
  </si>
  <si>
    <t>Saldo del 3er Trimestre de 2020.</t>
  </si>
  <si>
    <t>Total Saldo al 3er Trimestre 2020</t>
  </si>
  <si>
    <t>Amortización durante el 4to Trimestre de 2020</t>
  </si>
  <si>
    <t>Banco Santander México, S.A., Institución de Banca Múltiple, Grupo Financiero Santander México</t>
  </si>
  <si>
    <t>Banco del Bajío, S.A., Institución de Banca Múltiple (Banbajío)</t>
  </si>
  <si>
    <t>Banco Mercantil del Norte, S.A., Institución de Banca Múltiple, Grupo Financiero Banorte (Banorte)</t>
  </si>
  <si>
    <t>Puerto Vallarta</t>
  </si>
  <si>
    <t xml:space="preserve">Banregio </t>
  </si>
  <si>
    <t xml:space="preserve">Scotiabank, S.A.,Institución de Banca Múltiple, </t>
  </si>
  <si>
    <t>Tota Saldo 4to trimestre 2020</t>
  </si>
  <si>
    <t>025/2020</t>
  </si>
  <si>
    <t>Q14-1120155</t>
  </si>
  <si>
    <t>026/2020</t>
  </si>
  <si>
    <t>038/2017</t>
  </si>
  <si>
    <t>P14-1217132</t>
  </si>
  <si>
    <t>027/2020</t>
  </si>
  <si>
    <t>P14-1220100</t>
  </si>
  <si>
    <t>028/2020</t>
  </si>
  <si>
    <t>029/2020</t>
  </si>
  <si>
    <t>Q14-1220188</t>
  </si>
  <si>
    <t>009/2017</t>
  </si>
  <si>
    <t>P14-0917050</t>
  </si>
  <si>
    <t>030/2020</t>
  </si>
  <si>
    <t>Q14-1220204</t>
  </si>
  <si>
    <t>031/2020</t>
  </si>
  <si>
    <t>Q14-0121006</t>
  </si>
  <si>
    <t>032/2020</t>
  </si>
  <si>
    <t>033/2020</t>
  </si>
  <si>
    <t>Acta de Sesión Ordinaria del H. Ayuntamiento del Municipio de Zapopan, Jalisco celebrada el 26 de noviembre de 2019.</t>
  </si>
  <si>
    <t xml:space="preserve">Zapopan </t>
  </si>
  <si>
    <t xml:space="preserve">Acta número 605/2020 de la Sesión Ordinaria del Ayuntamiento del Municipio de Tlajomulco de Zúñiga, Jalisco celebrada el 22 de julio del 2020. </t>
  </si>
  <si>
    <t xml:space="preserve">Tlajomulco de Zúñiga, Jalisco </t>
  </si>
  <si>
    <t xml:space="preserve">El Decreto número 27845/LXII/2020, del Congreso del Estado de Jalisco, publicado en el Periódico Oficial “El Estado de Jalisco” el 05 de marzo de 2020, el Decreto Número 27891/LXII/20, del Congreso del Estado de Jalisco, Publicado en el Periódico Oficial “El Estado de Jalisco” el 04 de abril de 2020, así como el acta de Sesión Ordinaria celebrada el 27 de septiembre de 2020.  </t>
  </si>
  <si>
    <t xml:space="preserve">Puerto Vallarta </t>
  </si>
  <si>
    <t>El acta N° 44 de la Sesión Ordinaria del H. Ayuntamiento del Municipio de Tepatitlán de Morelos, Jalisco celebrada el 06 de febrero de 2020.</t>
  </si>
  <si>
    <t>Tepatitlán de Morelos</t>
  </si>
  <si>
    <t>No Aplica de conformidad con el Artículo 6 de la Ley de Deuda Pública y Disciplina Financiera del Estado de Jalisco y sus Municipios</t>
  </si>
  <si>
    <t xml:space="preserve">Acta de la Sesión Ordinaria del Ayuntamiento Constitucional de Puerto Vallarta, Jalisco celebrada el 27 de septiembre de 2019.  </t>
  </si>
  <si>
    <t>Scotiabank Inverlat, S.A, Institución de Banca Múltiple, Grupo Financiero Scotiabank Inverlat,</t>
  </si>
  <si>
    <t xml:space="preserve">Banco Regional S.A., Institución de Banca Múltiple, Banregio Grupo Financiero. </t>
  </si>
  <si>
    <t xml:space="preserve">Banco Nacional de Obras y Servicios Públicos, S.N.C., Instritución de Banca de Desarrollo </t>
  </si>
  <si>
    <t xml:space="preserve">Banco Mercantil de Norte, S.A.,Institución de Banca Múltiple, Grupo Financiero Banorte </t>
  </si>
  <si>
    <t xml:space="preserve">Banorte, S.A. de C.V., Sociedad Financiera de Objeto Múltiple, Entidad Regulada, Grupo Financiero Banorte. </t>
  </si>
  <si>
    <t xml:space="preserve">286 días </t>
  </si>
  <si>
    <t>272 días</t>
  </si>
  <si>
    <t>5,479 días</t>
  </si>
  <si>
    <t>TIIE +1.09%</t>
  </si>
  <si>
    <t>TIIE + 1.27%</t>
  </si>
  <si>
    <t>TIIE + 1.56%</t>
  </si>
  <si>
    <t>248 días</t>
  </si>
  <si>
    <t>El plazo remanente del crédito es de 4,233 días sin rebasar el 08 de noviembre de 2032</t>
  </si>
  <si>
    <t>TIIE +1.25%</t>
  </si>
  <si>
    <t xml:space="preserve">199 días </t>
  </si>
  <si>
    <t>TIIE +0.90%</t>
  </si>
  <si>
    <t>TIIE +0.94%</t>
  </si>
  <si>
    <t>204 días</t>
  </si>
  <si>
    <t>TIIE +1.00</t>
  </si>
  <si>
    <t>201 días</t>
  </si>
  <si>
    <t>TASA BASE +3.00%</t>
  </si>
  <si>
    <t xml:space="preserve">Primer Convenio Modificatorio, de Reconocimiento de Adeudo y de Reestructura al Contrato de Apertura de Crédito Simple de fecha 20 de octubre de 2017.  </t>
  </si>
  <si>
    <t xml:space="preserve">El ACREDITADO se obliga a destinar el importe del CRÉDITO precisa y exclusivamente para financiar, incluido el impuesto al valor agregado en su caso, el costo de inversiones públicas productivas que recaen en los campos de atención de Banobras, consistentes en los proyectos y obras que se señalan en el artículo segundo del Decreto N° 27845/LXII/2020. </t>
  </si>
  <si>
    <t xml:space="preserve">El Municipio se obliga a destinar el importe del Crédito materia de este contrato al Refinanciamiento parcial del crédito que mantiene el MUNICIPIO que ha quedado precisado en el antecedente I (uno romano) numeral 06 (seis) del Contrato. </t>
  </si>
  <si>
    <t xml:space="preserve">Primer Convenio Modificatorio, de Reconocimiento de Adeudo y de Reestructura al Contrato de Apertura de Crédito Simple de fecha 08 de mayo de 2017.  </t>
  </si>
  <si>
    <t xml:space="preserve">Por Apertura de Crédito el equivalente al 0.10% (cero punto diez) por ciento sobre el importe total del crédito más el Impuesto al Valor Agregado. </t>
  </si>
  <si>
    <t xml:space="preserve">Ingresos propios del Municipio de Zapopan, Jalisco. </t>
  </si>
  <si>
    <t xml:space="preserve">Ingresos propios del Municipio de Tlajomulco de Zúñiga, Jalisco. </t>
  </si>
  <si>
    <t>El 21.20% (veintiuno punto veinte por ciento) mensual de las participaciones que en ingresos federales le corresponden al Municipio del Fondo General de Participaciones y del Fondo de Fomento Municipal, a través del Fideicomiso de Administración y Pago F/3087 constituido en Banco MONEX, S.A.</t>
  </si>
  <si>
    <t xml:space="preserve">El Acreditado afectará de manera irrevocable en el fideicomiso F4113247 el derecho y los ingresos al 15.71% (quince punto setenta uno por ciento) mensual sobre las participaciones presentes y futuras que en ingresos federales le corresponden al ACREDITADO del Fondo General de Participaciones y del Fondo de Fomento Municipal. </t>
  </si>
  <si>
    <t xml:space="preserve">El 4.34% (cuatro punto treinta y cuatro) por ciento de los derechos sobre las participaciones que en ingresos federales le corresponden al Municipio derivadas del Fondo General de Participaciones y el 4.34% (cuatro punto treinta y cuatro) por ciento de los derechos que le corresponden al municipio derivadas del Fondo de Fomento Municipal cuyo patrimonio quedó afectado en el fideicomiso F/4113247 celebrado con BBVA Bancomer el 21 de octubre de 2020. </t>
  </si>
  <si>
    <t>El 23.24% (veintitrés punto veinticuatro por ciento) de los derechos e ingresos provenientes del Fondo General de Participaciones que en ingresos federales recibe el Municipio así como el 23.24% (veintitrés punto veinticuatro por ciento) del Fondo de Fomento Municipal, a través del Fideicomiso de Administración y Pago F/3087 constituido en Banco MONEX, S.A.</t>
  </si>
  <si>
    <t xml:space="preserve">Ingresos propios del Gobierno del Estado de Jalisco </t>
  </si>
  <si>
    <t xml:space="preserve">Ingresos propios del Municipio de Puerto Vallarta, Jalisco  </t>
  </si>
  <si>
    <t xml:space="preserve">Primer Convenio Modificatorio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</si>
</sst>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 #,##0_-;_-* &quot;-&quot;??_-;_-@_-"/>
    <numFmt numFmtId="165" formatCode="0.000%"/>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2"/>
      <color theme="0"/>
      <name val="Arial"/>
      <family val="2"/>
    </font>
    <font>
      <b/>
      <sz val="12"/>
      <color theme="0"/>
      <name val="Arial"/>
      <family val="2"/>
    </font>
    <font>
      <b/>
      <sz val="14"/>
      <color theme="0"/>
      <name val="Arial"/>
      <family val="2"/>
    </font>
    <font>
      <b/>
      <sz val="12"/>
      <color theme="0"/>
      <name val="Calibri"/>
      <family val="2"/>
      <scheme val="minor"/>
    </font>
    <font>
      <sz val="11"/>
      <color theme="1"/>
      <name val="Arial"/>
      <family val="2"/>
    </font>
    <font>
      <sz val="18"/>
      <color theme="1"/>
      <name val="Arial"/>
      <family val="2"/>
    </font>
    <font>
      <b/>
      <sz val="11"/>
      <color theme="0"/>
      <name val="Arial"/>
      <family val="2"/>
    </font>
    <font>
      <sz val="10"/>
      <name val="Helv"/>
    </font>
    <font>
      <sz val="10"/>
      <name val="Arial"/>
      <family val="2"/>
    </font>
    <font>
      <sz val="11"/>
      <name val="Calibri"/>
      <family val="2"/>
      <scheme val="minor"/>
    </font>
    <font>
      <b/>
      <sz val="10"/>
      <color theme="1"/>
      <name val="Calibri"/>
      <family val="2"/>
      <scheme val="minor"/>
    </font>
    <font>
      <b/>
      <sz val="9"/>
      <color theme="1"/>
      <name val="Calibri"/>
      <family val="2"/>
      <scheme val="minor"/>
    </font>
    <font>
      <sz val="11"/>
      <color theme="0"/>
      <name val="Arial"/>
      <family val="2"/>
    </font>
    <font>
      <b/>
      <sz val="11"/>
      <color theme="0"/>
      <name val="Calibri"/>
      <family val="2"/>
      <scheme val="minor"/>
    </font>
    <font>
      <b/>
      <sz val="11"/>
      <color theme="1"/>
      <name val="Calibri"/>
      <family val="2"/>
      <scheme val="minor"/>
    </font>
    <font>
      <sz val="9"/>
      <color theme="1"/>
      <name val="Calibri"/>
      <family val="2"/>
      <scheme val="minor"/>
    </font>
    <font>
      <sz val="12"/>
      <color theme="0"/>
      <name val="Calibri"/>
      <family val="2"/>
      <scheme val="minor"/>
    </font>
    <font>
      <b/>
      <sz val="8"/>
      <color theme="1"/>
      <name val="Calibri"/>
      <family val="2"/>
      <scheme val="minor"/>
    </font>
    <font>
      <sz val="8"/>
      <color theme="1"/>
      <name val="Calibri"/>
      <family val="2"/>
      <scheme val="minor"/>
    </font>
    <font>
      <sz val="9"/>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 fontId="10" fillId="0" borderId="0" applyFont="0" applyFill="0" applyBorder="0" applyAlignment="0" applyProtection="0"/>
    <xf numFmtId="0" fontId="11" fillId="0" borderId="0"/>
    <xf numFmtId="44" fontId="1" fillId="0" borderId="0" applyFont="0" applyFill="0" applyBorder="0" applyAlignment="0" applyProtection="0"/>
  </cellStyleXfs>
  <cellXfs count="149">
    <xf numFmtId="0" fontId="0" fillId="0" borderId="0" xfId="0"/>
    <xf numFmtId="0" fontId="0" fillId="3" borderId="0" xfId="0" applyFill="1"/>
    <xf numFmtId="0" fontId="3" fillId="3" borderId="0" xfId="0" applyFont="1" applyFill="1" applyAlignment="1">
      <alignment horizontal="center" vertical="center" wrapText="1"/>
    </xf>
    <xf numFmtId="0" fontId="0" fillId="3"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wrapText="1"/>
    </xf>
    <xf numFmtId="0" fontId="0" fillId="4" borderId="0" xfId="0" applyFill="1"/>
    <xf numFmtId="0" fontId="0" fillId="0" borderId="0" xfId="0" applyFill="1"/>
    <xf numFmtId="0" fontId="0" fillId="4" borderId="1" xfId="0" applyFill="1" applyBorder="1"/>
    <xf numFmtId="0" fontId="2" fillId="0" borderId="0" xfId="0" applyFont="1" applyFill="1" applyAlignment="1"/>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xf numFmtId="0" fontId="5" fillId="0" borderId="0" xfId="0" applyFont="1" applyFill="1" applyBorder="1" applyAlignment="1">
      <alignment horizontal="left"/>
    </xf>
    <xf numFmtId="0" fontId="8" fillId="0" borderId="0" xfId="0" applyFont="1"/>
    <xf numFmtId="0" fontId="0" fillId="0" borderId="0" xfId="0" applyAlignment="1"/>
    <xf numFmtId="0" fontId="4" fillId="3" borderId="0" xfId="0" applyFont="1" applyFill="1" applyAlignment="1">
      <alignment horizontal="center" vertical="center" wrapText="1"/>
    </xf>
    <xf numFmtId="0" fontId="0" fillId="4" borderId="0" xfId="0" applyFill="1" applyBorder="1"/>
    <xf numFmtId="43" fontId="0" fillId="0" borderId="0" xfId="1" applyFont="1"/>
    <xf numFmtId="43" fontId="0" fillId="0" borderId="0" xfId="0" applyNumberFormat="1"/>
    <xf numFmtId="0" fontId="11" fillId="7" borderId="0" xfId="0" applyFont="1" applyFill="1" applyBorder="1" applyAlignment="1">
      <alignment horizontal="center" vertical="center"/>
    </xf>
    <xf numFmtId="15" fontId="0" fillId="7" borderId="0" xfId="0" applyNumberFormat="1" applyFill="1" applyBorder="1" applyAlignment="1">
      <alignment horizontal="center" vertical="center"/>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9" fontId="0" fillId="7" borderId="0" xfId="2" applyFont="1" applyFill="1" applyBorder="1" applyAlignment="1">
      <alignment horizontal="center" vertical="center" wrapText="1"/>
    </xf>
    <xf numFmtId="0" fontId="14" fillId="0" borderId="0" xfId="0" applyFont="1" applyFill="1" applyBorder="1"/>
    <xf numFmtId="0" fontId="13" fillId="0" borderId="0" xfId="0" applyFont="1" applyFill="1" applyBorder="1"/>
    <xf numFmtId="0" fontId="13" fillId="0" borderId="0" xfId="0" applyFont="1" applyBorder="1"/>
    <xf numFmtId="0" fontId="4" fillId="2" borderId="0" xfId="0" applyFont="1" applyFill="1" applyAlignment="1">
      <alignment horizontal="left" vertical="center"/>
    </xf>
    <xf numFmtId="0" fontId="15" fillId="3" borderId="0" xfId="0" applyFont="1" applyFill="1" applyAlignment="1">
      <alignment horizontal="center" vertical="center" wrapText="1"/>
    </xf>
    <xf numFmtId="0" fontId="15" fillId="3" borderId="0" xfId="0" applyFont="1" applyFill="1" applyAlignment="1">
      <alignment horizontal="center" vertical="center"/>
    </xf>
    <xf numFmtId="14" fontId="0" fillId="7" borderId="0" xfId="0" applyNumberFormat="1" applyFill="1" applyBorder="1" applyAlignment="1">
      <alignment horizontal="center" vertical="center"/>
    </xf>
    <xf numFmtId="43" fontId="0" fillId="0" borderId="0" xfId="1" applyFont="1" applyBorder="1" applyAlignment="1">
      <alignment horizontal="center" vertical="center" wrapText="1"/>
    </xf>
    <xf numFmtId="0" fontId="0" fillId="0" borderId="0" xfId="0" applyAlignment="1">
      <alignment horizontal="center"/>
    </xf>
    <xf numFmtId="43" fontId="0" fillId="0" borderId="0" xfId="1" applyFont="1" applyAlignment="1">
      <alignment vertical="center" wrapText="1"/>
    </xf>
    <xf numFmtId="0" fontId="4" fillId="2" borderId="0" xfId="0" applyFont="1" applyFill="1" applyAlignment="1">
      <alignment horizontal="center" vertical="center"/>
    </xf>
    <xf numFmtId="0" fontId="9" fillId="8" borderId="0" xfId="0" applyFont="1" applyFill="1" applyAlignment="1">
      <alignment horizontal="center" vertical="center" wrapText="1"/>
    </xf>
    <xf numFmtId="44" fontId="0" fillId="0" borderId="0" xfId="5" applyFont="1"/>
    <xf numFmtId="0" fontId="0" fillId="0" borderId="0" xfId="0"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xf>
    <xf numFmtId="0" fontId="6" fillId="2" borderId="0" xfId="0" applyFont="1" applyFill="1" applyAlignment="1">
      <alignment vertical="center"/>
    </xf>
    <xf numFmtId="43" fontId="0" fillId="0" borderId="0" xfId="1" applyFont="1" applyBorder="1" applyAlignment="1">
      <alignment vertical="center" wrapText="1"/>
    </xf>
    <xf numFmtId="0" fontId="0" fillId="0" borderId="0" xfId="0" applyAlignment="1">
      <alignment horizontal="center"/>
    </xf>
    <xf numFmtId="0" fontId="6" fillId="2" borderId="0" xfId="0" applyFont="1" applyFill="1" applyAlignment="1">
      <alignment horizontal="center" vertical="center"/>
    </xf>
    <xf numFmtId="0" fontId="17" fillId="0" borderId="0" xfId="0" applyFont="1" applyFill="1" applyBorder="1"/>
    <xf numFmtId="0" fontId="0" fillId="0" borderId="0" xfId="0" applyFont="1"/>
    <xf numFmtId="0" fontId="16" fillId="2" borderId="0" xfId="0" applyFont="1" applyFill="1" applyAlignment="1">
      <alignment vertical="center"/>
    </xf>
    <xf numFmtId="0" fontId="9" fillId="2" borderId="0" xfId="0" applyFont="1" applyFill="1" applyAlignment="1">
      <alignment horizontal="left" vertical="center"/>
    </xf>
    <xf numFmtId="0" fontId="16" fillId="2" borderId="0" xfId="0" applyFont="1" applyFill="1" applyAlignment="1">
      <alignment horizontal="center" vertical="center"/>
    </xf>
    <xf numFmtId="0" fontId="9" fillId="5" borderId="0" xfId="0" applyFont="1" applyFill="1" applyAlignment="1">
      <alignment horizontal="left" vertical="center"/>
    </xf>
    <xf numFmtId="10" fontId="0" fillId="7" borderId="0" xfId="2"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164" fontId="0" fillId="0" borderId="0" xfId="0" applyNumberFormat="1" applyFont="1" applyAlignment="1">
      <alignment horizontal="center"/>
    </xf>
    <xf numFmtId="0" fontId="0" fillId="0" borderId="0" xfId="0" applyFont="1" applyBorder="1" applyAlignment="1"/>
    <xf numFmtId="164" fontId="4" fillId="5" borderId="0" xfId="0" applyNumberFormat="1" applyFont="1" applyFill="1" applyAlignment="1">
      <alignment horizontal="left" vertical="center"/>
    </xf>
    <xf numFmtId="164" fontId="9" fillId="2" borderId="0" xfId="0" applyNumberFormat="1" applyFont="1" applyFill="1" applyAlignment="1">
      <alignment horizontal="center" vertical="center"/>
    </xf>
    <xf numFmtId="0" fontId="6" fillId="2" borderId="0" xfId="0" applyFont="1" applyFill="1" applyAlignment="1">
      <alignment horizontal="center" vertical="center"/>
    </xf>
    <xf numFmtId="164" fontId="0" fillId="0" borderId="0" xfId="1" applyNumberFormat="1" applyFont="1" applyAlignment="1">
      <alignment horizontal="center" vertical="center" wrapText="1"/>
    </xf>
    <xf numFmtId="43" fontId="0" fillId="0" borderId="0" xfId="1" applyNumberFormat="1" applyFont="1" applyAlignment="1">
      <alignment horizontal="center" vertical="center" wrapText="1"/>
    </xf>
    <xf numFmtId="2" fontId="18" fillId="6" borderId="0" xfId="5" applyNumberFormat="1" applyFont="1" applyFill="1" applyAlignment="1"/>
    <xf numFmtId="2" fontId="18" fillId="6" borderId="0" xfId="5" applyNumberFormat="1" applyFont="1" applyFill="1" applyAlignment="1">
      <alignment horizontal="center"/>
    </xf>
    <xf numFmtId="0" fontId="12" fillId="7" borderId="0" xfId="0" applyFont="1" applyFill="1" applyBorder="1" applyAlignment="1">
      <alignment horizontal="center" vertical="center" wrapText="1"/>
    </xf>
    <xf numFmtId="0" fontId="0" fillId="0" borderId="0" xfId="0" applyAlignment="1">
      <alignment horizontal="center"/>
    </xf>
    <xf numFmtId="164" fontId="0" fillId="0" borderId="0" xfId="0" applyNumberFormat="1" applyFont="1"/>
    <xf numFmtId="0" fontId="20" fillId="0" borderId="0" xfId="0" applyFont="1" applyBorder="1"/>
    <xf numFmtId="0" fontId="21" fillId="0" borderId="0" xfId="0" applyFont="1"/>
    <xf numFmtId="0" fontId="0" fillId="0" borderId="0" xfId="0" applyBorder="1"/>
    <xf numFmtId="0" fontId="0" fillId="0" borderId="0" xfId="0" applyFont="1" applyBorder="1"/>
    <xf numFmtId="0" fontId="0" fillId="6" borderId="0" xfId="0" applyFont="1" applyFill="1" applyAlignment="1"/>
    <xf numFmtId="0" fontId="0" fillId="6" borderId="0" xfId="0" applyFont="1" applyFill="1" applyAlignment="1">
      <alignment horizontal="center"/>
    </xf>
    <xf numFmtId="0" fontId="18" fillId="6" borderId="0" xfId="0" applyFont="1" applyFill="1" applyAlignment="1">
      <alignment vertical="center" wrapText="1"/>
    </xf>
    <xf numFmtId="44" fontId="18" fillId="6" borderId="0" xfId="5" applyFont="1" applyFill="1" applyAlignment="1">
      <alignment vertical="center"/>
    </xf>
    <xf numFmtId="44" fontId="18" fillId="6" borderId="0" xfId="5" applyFont="1" applyFill="1" applyAlignment="1">
      <alignment horizontal="center" vertical="center"/>
    </xf>
    <xf numFmtId="0" fontId="22" fillId="6" borderId="0" xfId="0" applyFont="1" applyFill="1" applyAlignment="1">
      <alignment vertical="center" wrapText="1"/>
    </xf>
    <xf numFmtId="44" fontId="22" fillId="6" borderId="0" xfId="5" applyFont="1" applyFill="1" applyAlignment="1">
      <alignment horizontal="center" vertical="center"/>
    </xf>
    <xf numFmtId="0" fontId="18" fillId="6" borderId="0" xfId="0" applyFont="1" applyFill="1" applyAlignment="1">
      <alignment horizontal="left" vertical="center" wrapText="1"/>
    </xf>
    <xf numFmtId="43" fontId="0" fillId="7" borderId="0" xfId="1" applyFont="1" applyFill="1" applyBorder="1" applyAlignment="1">
      <alignment horizontal="center" vertical="center" wrapText="1"/>
    </xf>
    <xf numFmtId="165" fontId="0" fillId="7" borderId="0" xfId="2" applyNumberFormat="1" applyFont="1" applyFill="1" applyBorder="1" applyAlignment="1">
      <alignment horizontal="center" vertical="center" wrapText="1"/>
    </xf>
    <xf numFmtId="0" fontId="0" fillId="0" borderId="0" xfId="0" applyFont="1" applyAlignment="1">
      <alignment horizontal="center" vertical="center" wrapText="1"/>
    </xf>
    <xf numFmtId="43" fontId="0" fillId="0" borderId="0" xfId="1" applyFont="1" applyAlignment="1">
      <alignment horizontal="center" vertical="center" wrapText="1"/>
    </xf>
    <xf numFmtId="0" fontId="16" fillId="2"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43" fontId="0" fillId="0" borderId="0" xfId="1" applyFont="1" applyAlignment="1">
      <alignment vertical="center"/>
    </xf>
    <xf numFmtId="43" fontId="0" fillId="0" borderId="0" xfId="1" applyFont="1" applyAlignment="1">
      <alignment vertical="center" wrapText="1"/>
    </xf>
    <xf numFmtId="43" fontId="0" fillId="0" borderId="0" xfId="1" applyFont="1" applyBorder="1" applyAlignment="1">
      <alignment horizontal="center" vertical="center" wrapText="1"/>
    </xf>
    <xf numFmtId="0" fontId="6" fillId="2" borderId="0" xfId="0" applyFont="1" applyFill="1" applyAlignment="1">
      <alignment horizontal="center" vertical="center"/>
    </xf>
    <xf numFmtId="43" fontId="0" fillId="0" borderId="0" xfId="1" applyNumberFormat="1" applyFont="1" applyBorder="1" applyAlignment="1">
      <alignment horizontal="center"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wrapText="1"/>
    </xf>
    <xf numFmtId="164" fontId="0" fillId="0" borderId="0" xfId="1" applyNumberFormat="1" applyFont="1" applyAlignment="1">
      <alignment vertical="center"/>
    </xf>
    <xf numFmtId="0" fontId="6" fillId="2" borderId="0" xfId="0" applyFont="1" applyFill="1" applyAlignment="1">
      <alignment horizontal="center" vertical="center"/>
    </xf>
    <xf numFmtId="0" fontId="0" fillId="0" borderId="0" xfId="0" applyFont="1" applyAlignment="1">
      <alignment vertical="center" wrapText="1"/>
    </xf>
    <xf numFmtId="0" fontId="0" fillId="0" borderId="0" xfId="0" applyFont="1" applyAlignment="1"/>
    <xf numFmtId="0" fontId="0" fillId="0" borderId="2" xfId="0" applyFont="1" applyBorder="1" applyAlignment="1"/>
    <xf numFmtId="0" fontId="0" fillId="0" borderId="0" xfId="0" applyFont="1" applyAlignment="1">
      <alignment vertical="center"/>
    </xf>
    <xf numFmtId="0" fontId="7" fillId="0" borderId="0" xfId="0" applyFont="1" applyAlignment="1">
      <alignment vertical="center" wrapText="1"/>
    </xf>
    <xf numFmtId="0" fontId="0" fillId="0" borderId="2" xfId="0" applyFont="1" applyBorder="1" applyAlignment="1">
      <alignment vertical="center" wrapText="1"/>
    </xf>
    <xf numFmtId="43" fontId="0" fillId="0" borderId="2" xfId="1" applyFont="1" applyBorder="1" applyAlignment="1">
      <alignment vertical="center" wrapText="1"/>
    </xf>
    <xf numFmtId="43" fontId="0" fillId="0" borderId="0" xfId="1" applyFont="1" applyFill="1" applyAlignment="1">
      <alignment vertical="center" wrapText="1"/>
    </xf>
    <xf numFmtId="164" fontId="0" fillId="0" borderId="2" xfId="0" applyNumberFormat="1" applyFont="1" applyBorder="1" applyAlignment="1"/>
    <xf numFmtId="43" fontId="0" fillId="0" borderId="0" xfId="1" applyNumberFormat="1" applyFont="1" applyBorder="1" applyAlignment="1">
      <alignment vertical="center" wrapText="1"/>
    </xf>
    <xf numFmtId="164" fontId="0" fillId="0" borderId="2" xfId="1" applyNumberFormat="1" applyFont="1" applyBorder="1" applyAlignment="1">
      <alignment vertical="center" wrapText="1"/>
    </xf>
    <xf numFmtId="164" fontId="0" fillId="0" borderId="0" xfId="1" applyNumberFormat="1" applyFont="1" applyFill="1" applyAlignment="1">
      <alignment vertical="center" wrapText="1"/>
    </xf>
    <xf numFmtId="164" fontId="0" fillId="0" borderId="2" xfId="1" applyNumberFormat="1" applyFont="1" applyFill="1" applyBorder="1" applyAlignment="1">
      <alignment vertical="center" wrapText="1"/>
    </xf>
    <xf numFmtId="43" fontId="0" fillId="0" borderId="0" xfId="1" applyNumberFormat="1" applyFont="1" applyAlignment="1">
      <alignment vertical="center" wrapText="1"/>
    </xf>
    <xf numFmtId="164" fontId="0" fillId="0" borderId="0" xfId="1" applyNumberFormat="1" applyFont="1" applyBorder="1" applyAlignment="1">
      <alignment vertical="center" wrapText="1"/>
    </xf>
    <xf numFmtId="43" fontId="0" fillId="0" borderId="0" xfId="1" applyFont="1" applyAlignment="1"/>
    <xf numFmtId="0" fontId="0" fillId="0" borderId="0" xfId="0" applyFont="1" applyBorder="1" applyAlignment="1">
      <alignment vertical="center" wrapText="1"/>
    </xf>
    <xf numFmtId="0" fontId="0" fillId="0" borderId="0" xfId="0" applyAlignment="1">
      <alignment horizontal="center"/>
    </xf>
    <xf numFmtId="0" fontId="6" fillId="2" borderId="0" xfId="0" applyFont="1" applyFill="1" applyAlignment="1">
      <alignment horizontal="center" vertical="center"/>
    </xf>
    <xf numFmtId="0" fontId="0" fillId="0" borderId="2" xfId="0" applyFont="1" applyBorder="1" applyAlignment="1">
      <alignment horizontal="center" vertical="center" wrapText="1"/>
    </xf>
    <xf numFmtId="43" fontId="0" fillId="0" borderId="0" xfId="1" applyNumberFormat="1" applyFont="1" applyFill="1" applyBorder="1" applyAlignment="1">
      <alignment vertical="center" wrapText="1"/>
    </xf>
    <xf numFmtId="0" fontId="5" fillId="4"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center"/>
    </xf>
    <xf numFmtId="0" fontId="0" fillId="0" borderId="1" xfId="0" applyFill="1" applyBorder="1" applyAlignment="1">
      <alignment horizont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4" fillId="5" borderId="0" xfId="0" applyFont="1" applyFill="1" applyAlignment="1">
      <alignment horizontal="left" vertical="center"/>
    </xf>
    <xf numFmtId="164" fontId="9" fillId="2" borderId="0" xfId="0" applyNumberFormat="1" applyFont="1" applyFill="1" applyAlignment="1">
      <alignment horizontal="center" vertical="center"/>
    </xf>
    <xf numFmtId="164" fontId="4" fillId="5" borderId="0" xfId="0" applyNumberFormat="1" applyFont="1" applyFill="1" applyAlignment="1">
      <alignment horizontal="center" vertical="center"/>
    </xf>
    <xf numFmtId="0" fontId="5" fillId="4" borderId="0" xfId="0" applyFont="1" applyFill="1" applyAlignment="1">
      <alignment horizontal="center"/>
    </xf>
    <xf numFmtId="164" fontId="9" fillId="2" borderId="0" xfId="1" applyNumberFormat="1" applyFont="1" applyFill="1" applyAlignment="1">
      <alignment horizontal="center" vertical="center" wrapText="1"/>
    </xf>
    <xf numFmtId="164" fontId="9" fillId="5" borderId="0" xfId="0" applyNumberFormat="1" applyFont="1" applyFill="1" applyAlignment="1">
      <alignment horizontal="center" vertical="center"/>
    </xf>
    <xf numFmtId="0" fontId="20" fillId="0" borderId="0" xfId="0" applyFont="1" applyBorder="1" applyAlignment="1">
      <alignment horizontal="left" vertical="center" wrapText="1"/>
    </xf>
    <xf numFmtId="164" fontId="9" fillId="5" borderId="0" xfId="0" applyNumberFormat="1" applyFont="1" applyFill="1" applyAlignment="1">
      <alignment horizontal="left" vertical="center"/>
    </xf>
    <xf numFmtId="0" fontId="9" fillId="8" borderId="0" xfId="0" applyFont="1" applyFill="1" applyAlignment="1">
      <alignment horizontal="center" vertical="center" wrapText="1"/>
    </xf>
    <xf numFmtId="0" fontId="0" fillId="0" borderId="0" xfId="0" applyAlignment="1">
      <alignment horizontal="center"/>
    </xf>
    <xf numFmtId="164" fontId="9" fillId="8" borderId="0" xfId="0" applyNumberFormat="1" applyFont="1" applyFill="1" applyAlignment="1">
      <alignment horizontal="center" vertical="center" wrapText="1"/>
    </xf>
    <xf numFmtId="164" fontId="4" fillId="2" borderId="0" xfId="1" applyNumberFormat="1" applyFont="1" applyFill="1" applyAlignment="1">
      <alignment horizontal="center" vertical="center"/>
    </xf>
    <xf numFmtId="0" fontId="4" fillId="2" borderId="0" xfId="0" applyFont="1" applyFill="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20" fillId="0" borderId="0" xfId="0" applyFont="1" applyBorder="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164" fontId="4" fillId="2" borderId="0" xfId="0" applyNumberFormat="1" applyFont="1" applyFill="1" applyAlignment="1">
      <alignment horizontal="center"/>
    </xf>
    <xf numFmtId="0" fontId="3" fillId="0" borderId="0" xfId="0" applyFont="1" applyFill="1" applyAlignment="1">
      <alignment horizontal="center" vertical="center" wrapText="1"/>
    </xf>
    <xf numFmtId="164" fontId="5" fillId="5"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5" fillId="5" borderId="0" xfId="0" applyFont="1" applyFill="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43" fontId="0" fillId="0" borderId="2" xfId="1" applyFont="1" applyBorder="1" applyAlignment="1">
      <alignment horizontal="center" vertical="center" wrapText="1"/>
    </xf>
    <xf numFmtId="43" fontId="0" fillId="0" borderId="0" xfId="1" applyFont="1" applyAlignment="1">
      <alignment horizontal="center" vertical="center"/>
    </xf>
  </cellXfs>
  <cellStyles count="6">
    <cellStyle name="Millares" xfId="1" builtinId="3"/>
    <cellStyle name="Millares 2" xfId="3"/>
    <cellStyle name="Moneda" xfId="5" builtinId="4"/>
    <cellStyle name="Normal" xfId="0" builtinId="0"/>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104773</xdr:colOff>
      <xdr:row>0</xdr:row>
      <xdr:rowOff>85720</xdr:rowOff>
    </xdr:from>
    <xdr:to>
      <xdr:col>17</xdr:col>
      <xdr:colOff>95253</xdr:colOff>
      <xdr:row>6</xdr:row>
      <xdr:rowOff>161921</xdr:rowOff>
    </xdr:to>
    <xdr:sp macro="" textlink="">
      <xdr:nvSpPr>
        <xdr:cNvPr id="5" name="60 Rectángulo">
          <a:extLst>
            <a:ext uri="{FF2B5EF4-FFF2-40B4-BE49-F238E27FC236}">
              <a16:creationId xmlns:a16="http://schemas.microsoft.com/office/drawing/2014/main" id="{00000000-0008-0000-0000-000005000000}"/>
            </a:ext>
          </a:extLst>
        </xdr:cNvPr>
        <xdr:cNvSpPr/>
      </xdr:nvSpPr>
      <xdr:spPr>
        <a:xfrm rot="16200000">
          <a:off x="4705350" y="-4514857"/>
          <a:ext cx="1219201" cy="104203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Deuda pública de Largo Plazo al 4to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9" name="8 Conector recto">
          <a:extLst>
            <a:ext uri="{FF2B5EF4-FFF2-40B4-BE49-F238E27FC236}">
              <a16:creationId xmlns:a16="http://schemas.microsoft.com/office/drawing/2014/main" id="{00000000-0008-0000-0000-000009000000}"/>
            </a:ext>
          </a:extLst>
        </xdr:cNvPr>
        <xdr:cNvCxnSpPr/>
      </xdr:nvCxnSpPr>
      <xdr:spPr>
        <a:xfrm flipH="1">
          <a:off x="1323975" y="704850"/>
          <a:ext cx="9525"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152399</xdr:colOff>
      <xdr:row>2</xdr:row>
      <xdr:rowOff>28569</xdr:rowOff>
    </xdr:from>
    <xdr:to>
      <xdr:col>5</xdr:col>
      <xdr:colOff>673100</xdr:colOff>
      <xdr:row>4</xdr:row>
      <xdr:rowOff>123824</xdr:rowOff>
    </xdr:to>
    <xdr:pic>
      <xdr:nvPicPr>
        <xdr:cNvPr id="8" name="7 Imagen" descr="Resultado de imagen para gobierno del estado de jalisco alfaro">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199" y="981069"/>
          <a:ext cx="226695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104773</xdr:colOff>
      <xdr:row>0</xdr:row>
      <xdr:rowOff>171450</xdr:rowOff>
    </xdr:from>
    <xdr:to>
      <xdr:col>2</xdr:col>
      <xdr:colOff>28575</xdr:colOff>
      <xdr:row>5</xdr:row>
      <xdr:rowOff>161925</xdr:rowOff>
    </xdr:to>
    <xdr:pic>
      <xdr:nvPicPr>
        <xdr:cNvPr id="10" name="9 Imagen">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371473" y="742950"/>
          <a:ext cx="1352552"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47619</xdr:colOff>
      <xdr:row>0</xdr:row>
      <xdr:rowOff>114300</xdr:rowOff>
    </xdr:from>
    <xdr:to>
      <xdr:col>12</xdr:col>
      <xdr:colOff>0</xdr:colOff>
      <xdr:row>6</xdr:row>
      <xdr:rowOff>152390</xdr:rowOff>
    </xdr:to>
    <xdr:sp macro="" textlink="">
      <xdr:nvSpPr>
        <xdr:cNvPr id="3" name="60 Rectángulo">
          <a:extLst>
            <a:ext uri="{FF2B5EF4-FFF2-40B4-BE49-F238E27FC236}">
              <a16:creationId xmlns:a16="http://schemas.microsoft.com/office/drawing/2014/main" id="{00000000-0008-0000-0100-000003000000}"/>
            </a:ext>
          </a:extLst>
        </xdr:cNvPr>
        <xdr:cNvSpPr/>
      </xdr:nvSpPr>
      <xdr:spPr>
        <a:xfrm rot="16200000">
          <a:off x="3525074" y="-2791655"/>
          <a:ext cx="1181090" cy="8136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Saldo de la Deuda Pública Directa al 4to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a:extLst>
            <a:ext uri="{FF2B5EF4-FFF2-40B4-BE49-F238E27FC236}">
              <a16:creationId xmlns:a16="http://schemas.microsoft.com/office/drawing/2014/main" id="{00000000-0008-0000-01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85719</xdr:colOff>
      <xdr:row>1</xdr:row>
      <xdr:rowOff>57150</xdr:rowOff>
    </xdr:from>
    <xdr:to>
      <xdr:col>1</xdr:col>
      <xdr:colOff>1438271</xdr:colOff>
      <xdr:row>6</xdr:row>
      <xdr:rowOff>47625</xdr:rowOff>
    </xdr:to>
    <xdr:pic>
      <xdr:nvPicPr>
        <xdr:cNvPr id="8" name="7 Imagen">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352419" y="819150"/>
          <a:ext cx="1352552" cy="942975"/>
        </a:xfrm>
        <a:prstGeom prst="rect">
          <a:avLst/>
        </a:prstGeom>
      </xdr:spPr>
    </xdr:pic>
    <xdr:clientData/>
  </xdr:twoCellAnchor>
  <xdr:twoCellAnchor editAs="oneCell">
    <xdr:from>
      <xdr:col>3</xdr:col>
      <xdr:colOff>38094</xdr:colOff>
      <xdr:row>2</xdr:row>
      <xdr:rowOff>95250</xdr:rowOff>
    </xdr:from>
    <xdr:to>
      <xdr:col>5</xdr:col>
      <xdr:colOff>514350</xdr:colOff>
      <xdr:row>5</xdr:row>
      <xdr:rowOff>5</xdr:rowOff>
    </xdr:to>
    <xdr:pic>
      <xdr:nvPicPr>
        <xdr:cNvPr id="9" name="8 Imagen" descr="Resultado de imagen para gobierno del estado de jalisco alfaro">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69" y="1047750"/>
          <a:ext cx="183833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28569</xdr:colOff>
      <xdr:row>0</xdr:row>
      <xdr:rowOff>114300</xdr:rowOff>
    </xdr:from>
    <xdr:to>
      <xdr:col>15</xdr:col>
      <xdr:colOff>1247775</xdr:colOff>
      <xdr:row>6</xdr:row>
      <xdr:rowOff>152390</xdr:rowOff>
    </xdr:to>
    <xdr:sp macro="" textlink="">
      <xdr:nvSpPr>
        <xdr:cNvPr id="3" name="60 Rectángulo">
          <a:extLst>
            <a:ext uri="{FF2B5EF4-FFF2-40B4-BE49-F238E27FC236}">
              <a16:creationId xmlns:a16="http://schemas.microsoft.com/office/drawing/2014/main" id="{00000000-0008-0000-0200-000003000000}"/>
            </a:ext>
          </a:extLst>
        </xdr:cNvPr>
        <xdr:cNvSpPr/>
      </xdr:nvSpPr>
      <xdr:spPr>
        <a:xfrm rot="16200000">
          <a:off x="8605840" y="-8462971"/>
          <a:ext cx="1181090" cy="183356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Endeudamiento Neto al 4toTrimestre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a:extLst>
            <a:ext uri="{FF2B5EF4-FFF2-40B4-BE49-F238E27FC236}">
              <a16:creationId xmlns:a16="http://schemas.microsoft.com/office/drawing/2014/main" id="{00000000-0008-0000-02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19050</xdr:rowOff>
    </xdr:from>
    <xdr:to>
      <xdr:col>1</xdr:col>
      <xdr:colOff>1352552</xdr:colOff>
      <xdr:row>6</xdr:row>
      <xdr:rowOff>9525</xdr:rowOff>
    </xdr:to>
    <xdr:pic>
      <xdr:nvPicPr>
        <xdr:cNvPr id="8" name="7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266700" y="781050"/>
          <a:ext cx="1352552" cy="942975"/>
        </a:xfrm>
        <a:prstGeom prst="rect">
          <a:avLst/>
        </a:prstGeom>
      </xdr:spPr>
    </xdr:pic>
    <xdr:clientData/>
  </xdr:twoCellAnchor>
  <xdr:twoCellAnchor editAs="oneCell">
    <xdr:from>
      <xdr:col>3</xdr:col>
      <xdr:colOff>276225</xdr:colOff>
      <xdr:row>2</xdr:row>
      <xdr:rowOff>66675</xdr:rowOff>
    </xdr:from>
    <xdr:to>
      <xdr:col>5</xdr:col>
      <xdr:colOff>1504950</xdr:colOff>
      <xdr:row>4</xdr:row>
      <xdr:rowOff>171450</xdr:rowOff>
    </xdr:to>
    <xdr:pic>
      <xdr:nvPicPr>
        <xdr:cNvPr id="9" name="8 Imagen" descr="Resultado de imagen para gobierno del estado de jalisco alfaro">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025" y="1019175"/>
          <a:ext cx="24955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47619</xdr:colOff>
      <xdr:row>3</xdr:row>
      <xdr:rowOff>114300</xdr:rowOff>
    </xdr:from>
    <xdr:to>
      <xdr:col>12</xdr:col>
      <xdr:colOff>1644</xdr:colOff>
      <xdr:row>9</xdr:row>
      <xdr:rowOff>152390</xdr:rowOff>
    </xdr:to>
    <xdr:sp macro="" textlink="">
      <xdr:nvSpPr>
        <xdr:cNvPr id="3" name="60 Rectángulo">
          <a:extLst>
            <a:ext uri="{FF2B5EF4-FFF2-40B4-BE49-F238E27FC236}">
              <a16:creationId xmlns:a16="http://schemas.microsoft.com/office/drawing/2014/main" id="{00000000-0008-0000-0300-000003000000}"/>
            </a:ext>
          </a:extLst>
        </xdr:cNvPr>
        <xdr:cNvSpPr/>
      </xdr:nvSpPr>
      <xdr:spPr>
        <a:xfrm rot="16200000">
          <a:off x="3844162" y="-3110743"/>
          <a:ext cx="1181090" cy="87741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Intereses de la Deuda Pública Directa Pagados al 4to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a:extLst>
            <a:ext uri="{FF2B5EF4-FFF2-40B4-BE49-F238E27FC236}">
              <a16:creationId xmlns:a16="http://schemas.microsoft.com/office/drawing/2014/main" id="{00000000-0008-0000-03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38094</xdr:colOff>
      <xdr:row>4</xdr:row>
      <xdr:rowOff>19050</xdr:rowOff>
    </xdr:from>
    <xdr:to>
      <xdr:col>1</xdr:col>
      <xdr:colOff>1390646</xdr:colOff>
      <xdr:row>9</xdr:row>
      <xdr:rowOff>9525</xdr:rowOff>
    </xdr:to>
    <xdr:pic>
      <xdr:nvPicPr>
        <xdr:cNvPr id="9" name="8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304794" y="781050"/>
          <a:ext cx="1352552" cy="942975"/>
        </a:xfrm>
        <a:prstGeom prst="rect">
          <a:avLst/>
        </a:prstGeom>
      </xdr:spPr>
    </xdr:pic>
    <xdr:clientData/>
  </xdr:twoCellAnchor>
  <xdr:twoCellAnchor editAs="oneCell">
    <xdr:from>
      <xdr:col>3</xdr:col>
      <xdr:colOff>38094</xdr:colOff>
      <xdr:row>5</xdr:row>
      <xdr:rowOff>19050</xdr:rowOff>
    </xdr:from>
    <xdr:to>
      <xdr:col>5</xdr:col>
      <xdr:colOff>609600</xdr:colOff>
      <xdr:row>7</xdr:row>
      <xdr:rowOff>123825</xdr:rowOff>
    </xdr:to>
    <xdr:pic>
      <xdr:nvPicPr>
        <xdr:cNvPr id="10" name="9 Imagen" descr="Resultado de imagen para gobierno del estado de jalisco alfaro">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894" y="400050"/>
          <a:ext cx="204788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34641</xdr:colOff>
      <xdr:row>0</xdr:row>
      <xdr:rowOff>34636</xdr:rowOff>
    </xdr:from>
    <xdr:to>
      <xdr:col>10</xdr:col>
      <xdr:colOff>1180044</xdr:colOff>
      <xdr:row>6</xdr:row>
      <xdr:rowOff>21168</xdr:rowOff>
    </xdr:to>
    <xdr:sp macro="" textlink="">
      <xdr:nvSpPr>
        <xdr:cNvPr id="4" name="60 Rectángulo">
          <a:extLst>
            <a:ext uri="{FF2B5EF4-FFF2-40B4-BE49-F238E27FC236}">
              <a16:creationId xmlns:a16="http://schemas.microsoft.com/office/drawing/2014/main" id="{00000000-0008-0000-0400-000004000000}"/>
            </a:ext>
          </a:extLst>
        </xdr:cNvPr>
        <xdr:cNvSpPr/>
      </xdr:nvSpPr>
      <xdr:spPr>
        <a:xfrm rot="16200000">
          <a:off x="4585473" y="-4516196"/>
          <a:ext cx="1066032" cy="1016769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Deuda Pública de Corto Plazo al 4to Trimestre de 2020</a:t>
          </a:r>
        </a:p>
        <a:p>
          <a:pPr lvl="6" algn="ctr"/>
          <a:endParaRPr lang="es-MX" sz="1200" b="1" baseline="0">
            <a:solidFill>
              <a:sysClr val="windowText" lastClr="000000"/>
            </a:solidFill>
            <a:latin typeface="Arial" panose="020B0604020202020204" pitchFamily="34" charset="0"/>
            <a:cs typeface="Arial" panose="020B0604020202020204" pitchFamily="34" charset="0"/>
          </a:endParaRP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320388</xdr:colOff>
      <xdr:row>0</xdr:row>
      <xdr:rowOff>60614</xdr:rowOff>
    </xdr:from>
    <xdr:to>
      <xdr:col>2</xdr:col>
      <xdr:colOff>320388</xdr:colOff>
      <xdr:row>6</xdr:row>
      <xdr:rowOff>70139</xdr:rowOff>
    </xdr:to>
    <xdr:cxnSp macro="">
      <xdr:nvCxnSpPr>
        <xdr:cNvPr id="7" name="6 Conector recto">
          <a:extLst>
            <a:ext uri="{FF2B5EF4-FFF2-40B4-BE49-F238E27FC236}">
              <a16:creationId xmlns:a16="http://schemas.microsoft.com/office/drawing/2014/main" id="{00000000-0008-0000-0400-000007000000}"/>
            </a:ext>
          </a:extLst>
        </xdr:cNvPr>
        <xdr:cNvCxnSpPr/>
      </xdr:nvCxnSpPr>
      <xdr:spPr>
        <a:xfrm flipH="1">
          <a:off x="1634838" y="822614"/>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193390</xdr:colOff>
      <xdr:row>0</xdr:row>
      <xdr:rowOff>161636</xdr:rowOff>
    </xdr:from>
    <xdr:to>
      <xdr:col>1</xdr:col>
      <xdr:colOff>1249609</xdr:colOff>
      <xdr:row>5</xdr:row>
      <xdr:rowOff>152111</xdr:rowOff>
    </xdr:to>
    <xdr:pic>
      <xdr:nvPicPr>
        <xdr:cNvPr id="9" name="8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193390" y="923636"/>
          <a:ext cx="1352552" cy="942975"/>
        </a:xfrm>
        <a:prstGeom prst="rect">
          <a:avLst/>
        </a:prstGeom>
      </xdr:spPr>
    </xdr:pic>
    <xdr:clientData/>
  </xdr:twoCellAnchor>
  <xdr:twoCellAnchor editAs="oneCell">
    <xdr:from>
      <xdr:col>2</xdr:col>
      <xdr:colOff>24057</xdr:colOff>
      <xdr:row>1</xdr:row>
      <xdr:rowOff>161636</xdr:rowOff>
    </xdr:from>
    <xdr:to>
      <xdr:col>5</xdr:col>
      <xdr:colOff>412750</xdr:colOff>
      <xdr:row>4</xdr:row>
      <xdr:rowOff>10261</xdr:rowOff>
    </xdr:to>
    <xdr:pic>
      <xdr:nvPicPr>
        <xdr:cNvPr id="10" name="9 Imagen" descr="Resultado de imagen para gobierno del estado de jalisco alfaro">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0724" y="352136"/>
          <a:ext cx="1955027" cy="42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76196</xdr:colOff>
      <xdr:row>3</xdr:row>
      <xdr:rowOff>85713</xdr:rowOff>
    </xdr:from>
    <xdr:to>
      <xdr:col>25</xdr:col>
      <xdr:colOff>0</xdr:colOff>
      <xdr:row>9</xdr:row>
      <xdr:rowOff>161914</xdr:rowOff>
    </xdr:to>
    <xdr:sp macro="" textlink="">
      <xdr:nvSpPr>
        <xdr:cNvPr id="3" name="60 Rectángulo">
          <a:extLst>
            <a:ext uri="{FF2B5EF4-FFF2-40B4-BE49-F238E27FC236}">
              <a16:creationId xmlns:a16="http://schemas.microsoft.com/office/drawing/2014/main" id="{00000000-0008-0000-0500-000003000000}"/>
            </a:ext>
          </a:extLst>
        </xdr:cNvPr>
        <xdr:cNvSpPr/>
      </xdr:nvSpPr>
      <xdr:spPr>
        <a:xfrm rot="16200000">
          <a:off x="9148761" y="-8986852"/>
          <a:ext cx="1219201" cy="193643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Pago del Servicio de la Deuda Pública Por Fuente de Financiamiento al 4to Trimestre de 2020</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a:extLst>
            <a:ext uri="{FF2B5EF4-FFF2-40B4-BE49-F238E27FC236}">
              <a16:creationId xmlns:a16="http://schemas.microsoft.com/office/drawing/2014/main" id="{00000000-0008-0000-05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57146</xdr:colOff>
      <xdr:row>4</xdr:row>
      <xdr:rowOff>9513</xdr:rowOff>
    </xdr:from>
    <xdr:to>
      <xdr:col>1</xdr:col>
      <xdr:colOff>1409698</xdr:colOff>
      <xdr:row>9</xdr:row>
      <xdr:rowOff>1046</xdr:rowOff>
    </xdr:to>
    <xdr:pic>
      <xdr:nvPicPr>
        <xdr:cNvPr id="8" name="7 Image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stretch>
          <a:fillRect/>
        </a:stretch>
      </xdr:blipFill>
      <xdr:spPr>
        <a:xfrm>
          <a:off x="323846" y="771513"/>
          <a:ext cx="1352552" cy="942975"/>
        </a:xfrm>
        <a:prstGeom prst="rect">
          <a:avLst/>
        </a:prstGeom>
      </xdr:spPr>
    </xdr:pic>
    <xdr:clientData/>
  </xdr:twoCellAnchor>
  <xdr:twoCellAnchor editAs="oneCell">
    <xdr:from>
      <xdr:col>3</xdr:col>
      <xdr:colOff>152396</xdr:colOff>
      <xdr:row>5</xdr:row>
      <xdr:rowOff>19038</xdr:rowOff>
    </xdr:from>
    <xdr:to>
      <xdr:col>5</xdr:col>
      <xdr:colOff>1171575</xdr:colOff>
      <xdr:row>8</xdr:row>
      <xdr:rowOff>0</xdr:rowOff>
    </xdr:to>
    <xdr:pic>
      <xdr:nvPicPr>
        <xdr:cNvPr id="9" name="8 Imagen" descr="Resultado de imagen para gobierno del estado de jalisco alfaro">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196" y="971538"/>
          <a:ext cx="2276479" cy="54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66671</xdr:colOff>
      <xdr:row>0</xdr:row>
      <xdr:rowOff>85712</xdr:rowOff>
    </xdr:from>
    <xdr:to>
      <xdr:col>17</xdr:col>
      <xdr:colOff>2095500</xdr:colOff>
      <xdr:row>6</xdr:row>
      <xdr:rowOff>161913</xdr:rowOff>
    </xdr:to>
    <xdr:sp macro="" textlink="">
      <xdr:nvSpPr>
        <xdr:cNvPr id="3" name="60 Rectángulo">
          <a:extLst>
            <a:ext uri="{FF2B5EF4-FFF2-40B4-BE49-F238E27FC236}">
              <a16:creationId xmlns:a16="http://schemas.microsoft.com/office/drawing/2014/main" id="{00000000-0008-0000-0600-000003000000}"/>
            </a:ext>
          </a:extLst>
        </xdr:cNvPr>
        <xdr:cNvSpPr/>
      </xdr:nvSpPr>
      <xdr:spPr>
        <a:xfrm rot="16200000">
          <a:off x="15348344" y="-15195961"/>
          <a:ext cx="1219201" cy="3178254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Registro Estatal  de Obligaciones de los Entes Públicos del Estado de Jalisco y sus Municipios al 4to Trimestre de 2020 </a:t>
          </a:r>
        </a:p>
      </xdr:txBody>
    </xdr:sp>
    <xdr:clientData/>
  </xdr:twoCellAnchor>
  <xdr:twoCellAnchor>
    <xdr:from>
      <xdr:col>4</xdr:col>
      <xdr:colOff>561975</xdr:colOff>
      <xdr:row>0</xdr:row>
      <xdr:rowOff>133350</xdr:rowOff>
    </xdr:from>
    <xdr:to>
      <xdr:col>4</xdr:col>
      <xdr:colOff>571500</xdr:colOff>
      <xdr:row>6</xdr:row>
      <xdr:rowOff>142875</xdr:rowOff>
    </xdr:to>
    <xdr:cxnSp macro="">
      <xdr:nvCxnSpPr>
        <xdr:cNvPr id="6" name="5 Conector recto">
          <a:extLst>
            <a:ext uri="{FF2B5EF4-FFF2-40B4-BE49-F238E27FC236}">
              <a16:creationId xmlns:a16="http://schemas.microsoft.com/office/drawing/2014/main" id="{00000000-0008-0000-0600-000006000000}"/>
            </a:ext>
          </a:extLst>
        </xdr:cNvPr>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697702</xdr:colOff>
      <xdr:row>1</xdr:row>
      <xdr:rowOff>2368</xdr:rowOff>
    </xdr:from>
    <xdr:to>
      <xdr:col>1</xdr:col>
      <xdr:colOff>1143000</xdr:colOff>
      <xdr:row>6</xdr:row>
      <xdr:rowOff>2369</xdr:rowOff>
    </xdr:to>
    <xdr:pic>
      <xdr:nvPicPr>
        <xdr:cNvPr id="8" name="7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697702" y="764368"/>
          <a:ext cx="1969298" cy="942975"/>
        </a:xfrm>
        <a:prstGeom prst="rect">
          <a:avLst/>
        </a:prstGeom>
      </xdr:spPr>
    </xdr:pic>
    <xdr:clientData/>
  </xdr:twoCellAnchor>
  <xdr:twoCellAnchor editAs="oneCell">
    <xdr:from>
      <xdr:col>4</xdr:col>
      <xdr:colOff>733421</xdr:colOff>
      <xdr:row>2</xdr:row>
      <xdr:rowOff>14274</xdr:rowOff>
    </xdr:from>
    <xdr:to>
      <xdr:col>5</xdr:col>
      <xdr:colOff>2190751</xdr:colOff>
      <xdr:row>5</xdr:row>
      <xdr:rowOff>47625</xdr:rowOff>
    </xdr:to>
    <xdr:pic>
      <xdr:nvPicPr>
        <xdr:cNvPr id="9" name="8 Imagen" descr="Resultado de imagen para gobierno del estado de jalisco alfaro">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7577" y="966774"/>
          <a:ext cx="2659861" cy="604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R39"/>
  <sheetViews>
    <sheetView showGridLines="0" tabSelected="1" view="pageBreakPreview" zoomScale="90" zoomScaleNormal="100" zoomScaleSheetLayoutView="90" workbookViewId="0">
      <selection activeCell="B12" sqref="B12"/>
    </sheetView>
  </sheetViews>
  <sheetFormatPr baseColWidth="10" defaultRowHeight="14.25" x14ac:dyDescent="0.45"/>
  <cols>
    <col min="1" max="1" width="4" customWidth="1"/>
    <col min="2" max="2" width="21.3984375" customWidth="1"/>
    <col min="3" max="3" width="2" customWidth="1"/>
    <col min="4" max="4" width="24.86328125" bestFit="1" customWidth="1"/>
    <col min="5" max="5" width="1.3984375" customWidth="1"/>
    <col min="6" max="6" width="14.265625" customWidth="1"/>
    <col min="7" max="7" width="1" customWidth="1"/>
    <col min="8" max="8" width="15.265625" customWidth="1"/>
    <col min="9" max="9" width="1.59765625" customWidth="1"/>
    <col min="10" max="10" width="3.1328125" customWidth="1"/>
    <col min="11" max="11" width="22.1328125" customWidth="1"/>
    <col min="12" max="12" width="3" customWidth="1"/>
    <col min="13" max="13" width="29.3984375" bestFit="1" customWidth="1"/>
    <col min="14" max="14" width="1.73046875" customWidth="1"/>
    <col min="15" max="15" width="15" customWidth="1"/>
    <col min="16" max="16" width="2.59765625" customWidth="1"/>
    <col min="17" max="17" width="13.3984375" customWidth="1"/>
  </cols>
  <sheetData>
    <row r="8" spans="1:18" ht="30" x14ac:dyDescent="0.45">
      <c r="A8" s="1"/>
      <c r="B8" s="2" t="s">
        <v>0</v>
      </c>
      <c r="C8" s="2"/>
      <c r="D8" s="2" t="s">
        <v>61</v>
      </c>
      <c r="E8" s="2"/>
      <c r="F8" s="2" t="s">
        <v>1</v>
      </c>
      <c r="G8" s="2"/>
      <c r="H8" s="2" t="s">
        <v>2</v>
      </c>
      <c r="I8" s="2"/>
      <c r="J8" s="117"/>
      <c r="K8" s="2" t="s">
        <v>0</v>
      </c>
      <c r="L8" s="2"/>
      <c r="M8" s="2" t="s">
        <v>61</v>
      </c>
      <c r="N8" s="2"/>
      <c r="O8" s="2" t="s">
        <v>1</v>
      </c>
      <c r="P8" s="2"/>
      <c r="Q8" s="2" t="s">
        <v>2</v>
      </c>
      <c r="R8" s="4"/>
    </row>
    <row r="9" spans="1:18" x14ac:dyDescent="0.45">
      <c r="A9" s="1"/>
      <c r="B9" s="3"/>
      <c r="C9" s="3"/>
      <c r="D9" s="3"/>
      <c r="E9" s="3"/>
      <c r="F9" s="3"/>
      <c r="G9" s="3"/>
      <c r="H9" s="3"/>
      <c r="I9" s="3"/>
      <c r="J9" s="117"/>
      <c r="K9" s="3"/>
      <c r="L9" s="3"/>
      <c r="M9" s="3"/>
      <c r="N9" s="3"/>
      <c r="O9" s="3"/>
      <c r="P9" s="3"/>
      <c r="Q9" s="3"/>
      <c r="R9" s="5"/>
    </row>
    <row r="10" spans="1:18" ht="17.649999999999999" x14ac:dyDescent="0.45">
      <c r="A10" s="115" t="s">
        <v>3</v>
      </c>
      <c r="B10" s="115"/>
      <c r="C10" s="115"/>
      <c r="D10" s="115"/>
      <c r="E10" s="115"/>
      <c r="F10" s="115"/>
      <c r="G10" s="115"/>
      <c r="H10" s="115"/>
      <c r="I10" s="6"/>
      <c r="J10" s="117"/>
      <c r="K10" s="115" t="s">
        <v>4</v>
      </c>
      <c r="L10" s="115"/>
      <c r="M10" s="115"/>
      <c r="N10" s="115"/>
      <c r="O10" s="115"/>
      <c r="P10" s="115"/>
      <c r="Q10" s="115"/>
      <c r="R10" s="7"/>
    </row>
    <row r="11" spans="1:18" x14ac:dyDescent="0.45">
      <c r="A11" s="6"/>
      <c r="B11" s="8"/>
      <c r="C11" s="8"/>
      <c r="D11" s="8"/>
      <c r="E11" s="8"/>
      <c r="F11" s="8"/>
      <c r="G11" s="8"/>
      <c r="H11" s="8"/>
      <c r="I11" s="8"/>
      <c r="J11" s="118"/>
      <c r="K11" s="8"/>
      <c r="L11" s="8"/>
      <c r="M11" s="8"/>
      <c r="N11" s="8"/>
      <c r="O11" s="8"/>
      <c r="P11" s="8"/>
      <c r="Q11" s="8"/>
      <c r="R11" s="7"/>
    </row>
    <row r="12" spans="1:18" ht="33" customHeight="1" x14ac:dyDescent="0.45">
      <c r="A12" s="81">
        <v>1</v>
      </c>
      <c r="B12" s="97" t="s">
        <v>5</v>
      </c>
      <c r="C12" s="96"/>
      <c r="D12" s="147">
        <v>5115348231</v>
      </c>
      <c r="E12" s="83"/>
      <c r="F12" s="113" t="s">
        <v>65</v>
      </c>
      <c r="G12" s="96"/>
      <c r="H12" s="113" t="s">
        <v>64</v>
      </c>
      <c r="I12" s="96"/>
      <c r="J12" s="47">
        <v>15</v>
      </c>
      <c r="K12" s="97" t="s">
        <v>8</v>
      </c>
      <c r="L12" s="95"/>
      <c r="M12" s="80">
        <v>1000000000</v>
      </c>
      <c r="N12" s="95"/>
      <c r="O12" s="79" t="s">
        <v>79</v>
      </c>
      <c r="P12" s="95"/>
      <c r="Q12" s="79" t="s">
        <v>50</v>
      </c>
    </row>
    <row r="13" spans="1:18" ht="33" customHeight="1" x14ac:dyDescent="0.45">
      <c r="A13" s="81">
        <v>2</v>
      </c>
      <c r="B13" s="97" t="s">
        <v>6</v>
      </c>
      <c r="C13" s="54"/>
      <c r="D13" s="80">
        <v>3000000000</v>
      </c>
      <c r="E13" s="83"/>
      <c r="F13" s="79" t="s">
        <v>78</v>
      </c>
      <c r="G13" s="54"/>
      <c r="H13" s="79" t="s">
        <v>64</v>
      </c>
      <c r="I13" s="95"/>
      <c r="J13" s="47">
        <v>16</v>
      </c>
      <c r="K13" s="97" t="s">
        <v>8</v>
      </c>
      <c r="L13" s="95"/>
      <c r="M13" s="80">
        <v>1000000000</v>
      </c>
      <c r="N13" s="95"/>
      <c r="O13" s="79" t="s">
        <v>9</v>
      </c>
      <c r="P13" s="95"/>
      <c r="Q13" s="79" t="s">
        <v>14</v>
      </c>
    </row>
    <row r="14" spans="1:18" ht="33" customHeight="1" x14ac:dyDescent="0.45">
      <c r="A14" s="81">
        <v>3</v>
      </c>
      <c r="B14" s="97" t="s">
        <v>48</v>
      </c>
      <c r="C14" s="54"/>
      <c r="D14" s="80">
        <v>2000000000</v>
      </c>
      <c r="E14" s="83"/>
      <c r="F14" s="79" t="s">
        <v>65</v>
      </c>
      <c r="G14" s="54"/>
      <c r="H14" s="79" t="s">
        <v>64</v>
      </c>
      <c r="I14" s="95"/>
      <c r="J14" s="47">
        <v>17</v>
      </c>
      <c r="K14" s="97" t="s">
        <v>8</v>
      </c>
      <c r="L14" s="95"/>
      <c r="M14" s="80">
        <v>300000000</v>
      </c>
      <c r="N14" s="95"/>
      <c r="O14" s="79" t="s">
        <v>10</v>
      </c>
      <c r="P14" s="95"/>
      <c r="Q14" s="79" t="s">
        <v>14</v>
      </c>
    </row>
    <row r="15" spans="1:18" ht="33" customHeight="1" x14ac:dyDescent="0.45">
      <c r="A15" s="81">
        <v>4</v>
      </c>
      <c r="B15" s="97" t="s">
        <v>48</v>
      </c>
      <c r="C15" s="54"/>
      <c r="D15" s="80">
        <v>1000000000</v>
      </c>
      <c r="E15" s="83"/>
      <c r="F15" s="79" t="s">
        <v>65</v>
      </c>
      <c r="G15" s="54"/>
      <c r="H15" s="79" t="s">
        <v>64</v>
      </c>
      <c r="I15" s="95"/>
      <c r="J15" s="47">
        <v>18</v>
      </c>
      <c r="K15" s="97" t="s">
        <v>8</v>
      </c>
      <c r="L15" s="95"/>
      <c r="M15" s="148">
        <v>299888355</v>
      </c>
      <c r="N15" s="95"/>
      <c r="O15" s="79" t="s">
        <v>11</v>
      </c>
      <c r="P15" s="95"/>
      <c r="Q15" s="79" t="s">
        <v>15</v>
      </c>
    </row>
    <row r="16" spans="1:18" ht="33" customHeight="1" x14ac:dyDescent="0.45">
      <c r="A16" s="81">
        <v>5</v>
      </c>
      <c r="B16" s="97" t="s">
        <v>5</v>
      </c>
      <c r="C16" s="54"/>
      <c r="D16" s="80">
        <v>2300000000</v>
      </c>
      <c r="E16" s="45"/>
      <c r="F16" s="79" t="s">
        <v>65</v>
      </c>
      <c r="G16" s="54"/>
      <c r="H16" s="79" t="s">
        <v>64</v>
      </c>
      <c r="I16" s="95"/>
      <c r="J16" s="47">
        <v>19</v>
      </c>
      <c r="K16" s="97" t="s">
        <v>8</v>
      </c>
      <c r="L16" s="95"/>
      <c r="M16" s="80">
        <v>223786059</v>
      </c>
      <c r="N16" s="95"/>
      <c r="O16" s="79" t="s">
        <v>12</v>
      </c>
      <c r="P16" s="95"/>
      <c r="Q16" s="79" t="s">
        <v>16</v>
      </c>
    </row>
    <row r="17" spans="1:17" ht="33" customHeight="1" x14ac:dyDescent="0.45">
      <c r="A17" s="81">
        <v>6</v>
      </c>
      <c r="B17" s="97" t="s">
        <v>48</v>
      </c>
      <c r="C17" s="54"/>
      <c r="D17" s="80">
        <v>1000000000</v>
      </c>
      <c r="E17" s="45"/>
      <c r="F17" s="79" t="s">
        <v>75</v>
      </c>
      <c r="G17" s="54"/>
      <c r="H17" s="79" t="s">
        <v>76</v>
      </c>
      <c r="I17" s="95"/>
      <c r="J17" s="47">
        <v>20</v>
      </c>
      <c r="K17" s="97" t="s">
        <v>8</v>
      </c>
      <c r="L17" s="95"/>
      <c r="M17" s="80">
        <v>500379494</v>
      </c>
      <c r="N17" s="95"/>
      <c r="O17" s="79" t="s">
        <v>13</v>
      </c>
      <c r="P17" s="95"/>
      <c r="Q17" s="79" t="s">
        <v>80</v>
      </c>
    </row>
    <row r="18" spans="1:17" ht="33" customHeight="1" x14ac:dyDescent="0.45">
      <c r="A18" s="81">
        <v>7</v>
      </c>
      <c r="B18" s="97" t="s">
        <v>74</v>
      </c>
      <c r="C18" s="54"/>
      <c r="D18" s="80">
        <v>882581089.62</v>
      </c>
      <c r="E18" s="45"/>
      <c r="F18" s="79" t="s">
        <v>75</v>
      </c>
      <c r="G18" s="54"/>
      <c r="H18" s="79" t="s">
        <v>76</v>
      </c>
      <c r="I18" s="95"/>
      <c r="J18" s="47">
        <v>21</v>
      </c>
      <c r="K18" s="97" t="s">
        <v>8</v>
      </c>
      <c r="L18" s="95"/>
      <c r="M18" s="80">
        <v>86788886</v>
      </c>
      <c r="N18" s="95"/>
      <c r="O18" s="79" t="s">
        <v>49</v>
      </c>
      <c r="P18" s="95"/>
      <c r="Q18" s="79" t="s">
        <v>81</v>
      </c>
    </row>
    <row r="19" spans="1:17" ht="33" customHeight="1" x14ac:dyDescent="0.45">
      <c r="A19" s="81">
        <v>8</v>
      </c>
      <c r="B19" s="97" t="s">
        <v>84</v>
      </c>
      <c r="C19" s="54"/>
      <c r="D19" s="80">
        <v>1200000000</v>
      </c>
      <c r="E19" s="45"/>
      <c r="F19" s="79" t="s">
        <v>85</v>
      </c>
      <c r="G19" s="54"/>
      <c r="H19" s="79" t="s">
        <v>86</v>
      </c>
      <c r="I19" s="95"/>
      <c r="J19" s="47">
        <v>22</v>
      </c>
      <c r="K19" s="97" t="s">
        <v>8</v>
      </c>
      <c r="L19" s="95"/>
      <c r="M19" s="80">
        <v>56998668</v>
      </c>
      <c r="N19" s="95"/>
      <c r="O19" s="79" t="s">
        <v>53</v>
      </c>
      <c r="P19" s="95"/>
      <c r="Q19" s="79" t="s">
        <v>54</v>
      </c>
    </row>
    <row r="20" spans="1:17" ht="33" customHeight="1" x14ac:dyDescent="0.45">
      <c r="A20" s="81">
        <v>9</v>
      </c>
      <c r="B20" s="97" t="s">
        <v>84</v>
      </c>
      <c r="C20" s="46"/>
      <c r="D20" s="80">
        <v>300000000</v>
      </c>
      <c r="E20" s="46"/>
      <c r="F20" s="79" t="s">
        <v>85</v>
      </c>
      <c r="G20" s="54"/>
      <c r="H20" s="79" t="s">
        <v>87</v>
      </c>
      <c r="I20" s="95"/>
      <c r="J20" s="47">
        <v>23</v>
      </c>
      <c r="K20" s="97" t="s">
        <v>8</v>
      </c>
      <c r="L20" s="46"/>
      <c r="M20" s="80">
        <v>2500000000</v>
      </c>
      <c r="N20" s="46"/>
      <c r="O20" s="79" t="s">
        <v>65</v>
      </c>
      <c r="P20" s="46"/>
      <c r="Q20" s="79" t="s">
        <v>64</v>
      </c>
    </row>
    <row r="21" spans="1:17" ht="33" customHeight="1" x14ac:dyDescent="0.45">
      <c r="A21" s="81">
        <v>10</v>
      </c>
      <c r="B21" s="97" t="s">
        <v>74</v>
      </c>
      <c r="C21" s="46"/>
      <c r="D21" s="80">
        <v>700000000</v>
      </c>
      <c r="E21" s="46"/>
      <c r="F21" s="79" t="s">
        <v>85</v>
      </c>
      <c r="G21" s="54"/>
      <c r="H21" s="79" t="s">
        <v>87</v>
      </c>
      <c r="I21" s="95"/>
      <c r="J21" s="47">
        <v>24</v>
      </c>
      <c r="K21" s="97" t="s">
        <v>8</v>
      </c>
      <c r="L21" s="46"/>
      <c r="M21" s="80">
        <v>569432472.52999997</v>
      </c>
      <c r="N21" s="46"/>
      <c r="O21" s="79" t="s">
        <v>65</v>
      </c>
      <c r="P21" s="46"/>
      <c r="Q21" s="79" t="s">
        <v>64</v>
      </c>
    </row>
    <row r="22" spans="1:17" ht="33" customHeight="1" x14ac:dyDescent="0.45">
      <c r="A22" s="81">
        <v>11</v>
      </c>
      <c r="B22" s="97" t="s">
        <v>74</v>
      </c>
      <c r="C22" s="46"/>
      <c r="D22" s="80">
        <v>1000000000</v>
      </c>
      <c r="E22" s="46"/>
      <c r="F22" s="79" t="s">
        <v>85</v>
      </c>
      <c r="G22" s="46"/>
      <c r="H22" s="79" t="s">
        <v>88</v>
      </c>
      <c r="I22" s="95"/>
      <c r="J22" s="47">
        <v>25</v>
      </c>
      <c r="K22" s="97" t="s">
        <v>8</v>
      </c>
      <c r="L22" s="46"/>
      <c r="M22" s="80">
        <v>2250000000</v>
      </c>
      <c r="N22" s="46"/>
      <c r="O22" s="79" t="s">
        <v>65</v>
      </c>
      <c r="P22" s="46"/>
      <c r="Q22" s="79" t="s">
        <v>64</v>
      </c>
    </row>
    <row r="23" spans="1:17" ht="33" customHeight="1" x14ac:dyDescent="0.45">
      <c r="A23" s="81">
        <v>12</v>
      </c>
      <c r="B23" s="97" t="s">
        <v>48</v>
      </c>
      <c r="C23" s="46"/>
      <c r="D23" s="80">
        <v>1000000000</v>
      </c>
      <c r="E23" s="46"/>
      <c r="F23" s="79" t="s">
        <v>85</v>
      </c>
      <c r="G23" s="46"/>
      <c r="H23" s="79" t="s">
        <v>87</v>
      </c>
      <c r="I23" s="95"/>
      <c r="J23" s="47">
        <v>26</v>
      </c>
      <c r="K23" s="97" t="s">
        <v>8</v>
      </c>
      <c r="L23" s="46"/>
      <c r="M23" s="80">
        <v>700000000</v>
      </c>
      <c r="N23" s="46"/>
      <c r="O23" s="79" t="s">
        <v>65</v>
      </c>
      <c r="P23" s="46"/>
      <c r="Q23" s="79" t="s">
        <v>64</v>
      </c>
    </row>
    <row r="24" spans="1:17" ht="33" customHeight="1" x14ac:dyDescent="0.45">
      <c r="A24" s="81">
        <v>13</v>
      </c>
      <c r="B24" s="97" t="s">
        <v>48</v>
      </c>
      <c r="C24" s="46"/>
      <c r="D24" s="80">
        <v>1000000000</v>
      </c>
      <c r="E24" s="46"/>
      <c r="F24" s="79" t="s">
        <v>85</v>
      </c>
      <c r="G24" s="46"/>
      <c r="H24" s="79" t="s">
        <v>88</v>
      </c>
      <c r="I24" s="95"/>
      <c r="J24" s="47"/>
      <c r="K24" s="46"/>
      <c r="L24" s="46"/>
      <c r="M24" s="83"/>
      <c r="N24" s="46"/>
      <c r="O24" s="46"/>
      <c r="P24" s="46"/>
      <c r="Q24" s="83"/>
    </row>
    <row r="25" spans="1:17" ht="33" customHeight="1" x14ac:dyDescent="0.45">
      <c r="A25" s="81">
        <v>14</v>
      </c>
      <c r="B25" s="97" t="s">
        <v>48</v>
      </c>
      <c r="C25" s="46"/>
      <c r="D25" s="80">
        <v>1000000000</v>
      </c>
      <c r="E25" s="46"/>
      <c r="F25" s="79" t="s">
        <v>85</v>
      </c>
      <c r="G25" s="46"/>
      <c r="H25" s="79" t="s">
        <v>88</v>
      </c>
      <c r="I25" s="95"/>
      <c r="J25" s="47"/>
      <c r="K25" s="46"/>
      <c r="L25" s="46"/>
      <c r="M25" s="83"/>
      <c r="N25" s="46"/>
      <c r="O25" s="46"/>
      <c r="P25" s="46"/>
      <c r="Q25" s="83"/>
    </row>
    <row r="26" spans="1:17" ht="33" customHeight="1" x14ac:dyDescent="0.45">
      <c r="A26" s="116"/>
      <c r="B26" s="7"/>
      <c r="C26" s="7"/>
      <c r="D26" s="7"/>
      <c r="E26" s="7"/>
      <c r="F26" s="7"/>
      <c r="G26" s="7"/>
      <c r="H26" s="7"/>
      <c r="I26" s="117"/>
      <c r="J26" s="116"/>
    </row>
    <row r="27" spans="1:17" ht="15" customHeight="1" x14ac:dyDescent="0.45">
      <c r="A27" s="116"/>
      <c r="B27" s="7"/>
      <c r="C27" s="7"/>
      <c r="D27" s="7"/>
      <c r="E27" s="7"/>
      <c r="F27" s="7"/>
      <c r="G27" s="7"/>
      <c r="H27" s="7"/>
      <c r="I27" s="117"/>
      <c r="J27" s="116"/>
    </row>
    <row r="28" spans="1:17" x14ac:dyDescent="0.45">
      <c r="A28" s="116"/>
      <c r="B28" s="7"/>
      <c r="C28" s="7"/>
      <c r="D28" s="7"/>
      <c r="E28" s="7"/>
      <c r="F28" s="7"/>
      <c r="G28" s="7"/>
      <c r="H28" s="7"/>
      <c r="I28" s="7"/>
      <c r="J28" s="116"/>
    </row>
    <row r="29" spans="1:17" x14ac:dyDescent="0.45">
      <c r="A29" s="116"/>
      <c r="B29" s="7"/>
      <c r="C29" s="7"/>
      <c r="D29" s="7"/>
      <c r="E29" s="7"/>
      <c r="F29" s="7"/>
      <c r="G29" s="7"/>
      <c r="H29" s="7"/>
      <c r="I29" s="7"/>
      <c r="J29" s="116"/>
    </row>
    <row r="30" spans="1:17" x14ac:dyDescent="0.45">
      <c r="A30" s="116"/>
      <c r="B30" s="7"/>
      <c r="C30" s="7"/>
      <c r="D30" s="7"/>
      <c r="E30" s="7"/>
      <c r="F30" s="7"/>
      <c r="G30" s="7"/>
      <c r="H30" s="7"/>
      <c r="I30" s="7"/>
      <c r="J30" s="116"/>
    </row>
    <row r="31" spans="1:17" x14ac:dyDescent="0.45">
      <c r="A31" s="116"/>
      <c r="B31" s="7"/>
      <c r="C31" s="7"/>
      <c r="D31" s="7"/>
      <c r="E31" s="7"/>
      <c r="F31" s="7"/>
      <c r="G31" s="7"/>
      <c r="H31" s="7"/>
      <c r="I31" s="7"/>
      <c r="J31" s="116"/>
    </row>
    <row r="32" spans="1:17" x14ac:dyDescent="0.45">
      <c r="A32" s="116"/>
      <c r="B32" s="7"/>
      <c r="C32" s="7"/>
      <c r="D32" s="7"/>
      <c r="E32" s="7"/>
      <c r="F32" s="7"/>
      <c r="G32" s="7"/>
      <c r="H32" s="7"/>
      <c r="I32" s="7"/>
      <c r="J32" s="116"/>
    </row>
    <row r="33" spans="1:10" x14ac:dyDescent="0.45">
      <c r="A33" s="116"/>
      <c r="B33" s="7"/>
      <c r="C33" s="7"/>
      <c r="D33" s="7"/>
      <c r="E33" s="7"/>
      <c r="F33" s="7"/>
      <c r="G33" s="7"/>
      <c r="H33" s="7"/>
      <c r="I33" s="7"/>
      <c r="J33" s="116"/>
    </row>
    <row r="34" spans="1:10" x14ac:dyDescent="0.45">
      <c r="A34" s="116"/>
      <c r="B34" s="7"/>
      <c r="C34" s="7"/>
      <c r="D34" s="7"/>
      <c r="E34" s="7"/>
      <c r="F34" s="7"/>
      <c r="G34" s="7"/>
      <c r="H34" s="7"/>
      <c r="I34" s="7"/>
      <c r="J34" s="7"/>
    </row>
    <row r="35" spans="1:10" x14ac:dyDescent="0.45">
      <c r="A35" s="116"/>
      <c r="B35" s="7"/>
      <c r="C35" s="7"/>
      <c r="D35" s="7"/>
      <c r="E35" s="7"/>
      <c r="F35" s="7"/>
      <c r="G35" s="7"/>
      <c r="H35" s="7"/>
      <c r="I35" s="7"/>
      <c r="J35" s="7"/>
    </row>
    <row r="36" spans="1:10" x14ac:dyDescent="0.45">
      <c r="A36" s="116"/>
      <c r="B36" s="7"/>
      <c r="C36" s="7"/>
      <c r="D36" s="7"/>
      <c r="E36" s="7"/>
      <c r="F36" s="7"/>
      <c r="G36" s="7"/>
      <c r="H36" s="7"/>
      <c r="I36" s="7"/>
      <c r="J36" s="7"/>
    </row>
    <row r="37" spans="1:10" x14ac:dyDescent="0.45">
      <c r="A37" s="116"/>
      <c r="B37" s="7"/>
      <c r="C37" s="7"/>
      <c r="D37" s="7"/>
      <c r="E37" s="7"/>
      <c r="F37" s="7"/>
      <c r="G37" s="7"/>
      <c r="H37" s="7"/>
      <c r="I37" s="7"/>
      <c r="J37" s="7"/>
    </row>
    <row r="39" spans="1:10" x14ac:dyDescent="0.45">
      <c r="A39" s="25"/>
      <c r="I39" s="25"/>
      <c r="J39" s="25"/>
    </row>
  </sheetData>
  <customSheetViews>
    <customSheetView guid="{8EA58AF3-E87D-42A9-9890-AE18CCA466EF}" showPageBreaks="1" showGridLines="0">
      <selection activeCell="K12" sqref="K12:K13"/>
    </customSheetView>
  </customSheetViews>
  <mergeCells count="14">
    <mergeCell ref="A10:H10"/>
    <mergeCell ref="K10:Q10"/>
    <mergeCell ref="A32:A33"/>
    <mergeCell ref="A34:A35"/>
    <mergeCell ref="A36:A37"/>
    <mergeCell ref="J26:J27"/>
    <mergeCell ref="J28:J29"/>
    <mergeCell ref="J30:J31"/>
    <mergeCell ref="J32:J33"/>
    <mergeCell ref="A26:A27"/>
    <mergeCell ref="A28:A29"/>
    <mergeCell ref="I26:I27"/>
    <mergeCell ref="A30:A31"/>
    <mergeCell ref="J8:J11"/>
  </mergeCells>
  <pageMargins left="0.7" right="0.7" top="0.75" bottom="0.75" header="0.3" footer="0.3"/>
  <pageSetup scale="51" fitToHeight="2" orientation="portrait" r:id="rId1"/>
  <ignoredErrors>
    <ignoredError sqref="O1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L41"/>
  <sheetViews>
    <sheetView showGridLines="0" view="pageBreakPreview" zoomScaleNormal="100" zoomScaleSheetLayoutView="100" workbookViewId="0">
      <selection activeCell="B27" sqref="B27"/>
    </sheetView>
  </sheetViews>
  <sheetFormatPr baseColWidth="10" defaultRowHeight="14.25" x14ac:dyDescent="0.45"/>
  <cols>
    <col min="1" max="1" width="4" customWidth="1"/>
    <col min="2" max="2" width="24.73046875" customWidth="1"/>
    <col min="3" max="3" width="2" customWidth="1"/>
    <col min="4" max="4" width="19" customWidth="1"/>
    <col min="5" max="5" width="1.3984375" customWidth="1"/>
    <col min="6" max="6" width="20.73046875" customWidth="1"/>
    <col min="7" max="7" width="3.1328125" customWidth="1"/>
    <col min="8" max="8" width="22.1328125" customWidth="1"/>
    <col min="9" max="9" width="3" customWidth="1"/>
    <col min="10" max="10" width="16.86328125" customWidth="1"/>
    <col min="11" max="11" width="1.73046875" customWidth="1"/>
    <col min="12" max="12" width="20.86328125" customWidth="1"/>
  </cols>
  <sheetData>
    <row r="8" spans="1:12" ht="45" x14ac:dyDescent="0.45">
      <c r="A8" s="1"/>
      <c r="B8" s="2" t="s">
        <v>0</v>
      </c>
      <c r="C8" s="2"/>
      <c r="D8" s="2" t="s">
        <v>61</v>
      </c>
      <c r="E8" s="2"/>
      <c r="F8" s="2" t="s">
        <v>17</v>
      </c>
      <c r="G8" s="117"/>
      <c r="H8" s="2" t="s">
        <v>0</v>
      </c>
      <c r="I8" s="2"/>
      <c r="J8" s="2" t="s">
        <v>61</v>
      </c>
      <c r="K8" s="2"/>
      <c r="L8" s="2" t="s">
        <v>18</v>
      </c>
    </row>
    <row r="9" spans="1:12" x14ac:dyDescent="0.45">
      <c r="A9" s="1"/>
      <c r="B9" s="3"/>
      <c r="C9" s="3"/>
      <c r="D9" s="3"/>
      <c r="E9" s="3"/>
      <c r="F9" s="3"/>
      <c r="G9" s="117"/>
      <c r="H9" s="3"/>
      <c r="I9" s="3"/>
      <c r="J9" s="3"/>
      <c r="K9" s="3"/>
      <c r="L9" s="3"/>
    </row>
    <row r="10" spans="1:12" ht="17.649999999999999" x14ac:dyDescent="0.45">
      <c r="A10" s="115" t="s">
        <v>3</v>
      </c>
      <c r="B10" s="115"/>
      <c r="C10" s="115"/>
      <c r="D10" s="115"/>
      <c r="E10" s="115"/>
      <c r="F10" s="115"/>
      <c r="G10" s="117"/>
      <c r="H10" s="115" t="s">
        <v>4</v>
      </c>
      <c r="I10" s="115"/>
      <c r="J10" s="115"/>
      <c r="K10" s="115"/>
      <c r="L10" s="115"/>
    </row>
    <row r="11" spans="1:12" x14ac:dyDescent="0.45">
      <c r="A11" s="6"/>
      <c r="B11" s="8"/>
      <c r="C11" s="8"/>
      <c r="D11" s="8"/>
      <c r="E11" s="8"/>
      <c r="F11" s="17"/>
      <c r="G11" s="118"/>
      <c r="H11" s="8"/>
      <c r="I11" s="8"/>
      <c r="J11" s="8"/>
      <c r="K11" s="8"/>
      <c r="L11" s="8"/>
    </row>
    <row r="12" spans="1:12" ht="25.5" customHeight="1" x14ac:dyDescent="0.45">
      <c r="A12" s="88">
        <v>1</v>
      </c>
      <c r="B12" s="97" t="s">
        <v>5</v>
      </c>
      <c r="C12" s="96"/>
      <c r="D12" s="86">
        <v>5115348231</v>
      </c>
      <c r="E12" s="102"/>
      <c r="F12" s="100">
        <v>5057459928.0200005</v>
      </c>
      <c r="G12" s="47">
        <v>20</v>
      </c>
      <c r="H12" s="97" t="s">
        <v>8</v>
      </c>
      <c r="I12" s="95"/>
      <c r="J12" s="86">
        <v>1000000000</v>
      </c>
      <c r="K12" s="95"/>
      <c r="L12" s="86">
        <v>760142842.30999994</v>
      </c>
    </row>
    <row r="13" spans="1:12" ht="25.5" customHeight="1" x14ac:dyDescent="0.45">
      <c r="A13" s="88">
        <f t="shared" ref="A13:A19" si="0">A12+1</f>
        <v>2</v>
      </c>
      <c r="B13" s="97" t="s">
        <v>6</v>
      </c>
      <c r="C13" s="54"/>
      <c r="D13" s="86">
        <v>3000000000</v>
      </c>
      <c r="E13" s="95"/>
      <c r="F13" s="101">
        <v>2970202764.4099998</v>
      </c>
      <c r="G13" s="47">
        <f t="shared" ref="G13:G23" si="1">G12+1</f>
        <v>21</v>
      </c>
      <c r="H13" s="97" t="s">
        <v>56</v>
      </c>
      <c r="I13" s="95"/>
      <c r="J13" s="86">
        <v>1000000000</v>
      </c>
      <c r="K13" s="95"/>
      <c r="L13" s="86">
        <v>995600150</v>
      </c>
    </row>
    <row r="14" spans="1:12" ht="25.5" customHeight="1" x14ac:dyDescent="0.45">
      <c r="A14" s="88">
        <f t="shared" si="0"/>
        <v>3</v>
      </c>
      <c r="B14" s="97" t="s">
        <v>48</v>
      </c>
      <c r="C14" s="54"/>
      <c r="D14" s="86">
        <v>2000000000</v>
      </c>
      <c r="E14" s="95"/>
      <c r="F14" s="101">
        <v>1981298000</v>
      </c>
      <c r="G14" s="47">
        <f t="shared" si="1"/>
        <v>22</v>
      </c>
      <c r="H14" s="97" t="s">
        <v>56</v>
      </c>
      <c r="I14" s="95"/>
      <c r="J14" s="86">
        <v>300000000</v>
      </c>
      <c r="K14" s="95"/>
      <c r="L14" s="86">
        <v>300000000</v>
      </c>
    </row>
    <row r="15" spans="1:12" ht="25.5" customHeight="1" x14ac:dyDescent="0.45">
      <c r="A15" s="88">
        <f t="shared" si="0"/>
        <v>4</v>
      </c>
      <c r="B15" s="97" t="s">
        <v>48</v>
      </c>
      <c r="C15" s="54"/>
      <c r="D15" s="86">
        <v>1000000000</v>
      </c>
      <c r="E15" s="95"/>
      <c r="F15" s="101">
        <v>990649000</v>
      </c>
      <c r="G15" s="47">
        <f t="shared" si="1"/>
        <v>23</v>
      </c>
      <c r="H15" s="97" t="s">
        <v>56</v>
      </c>
      <c r="I15" s="95"/>
      <c r="J15" s="85">
        <v>299888355</v>
      </c>
      <c r="K15" s="95"/>
      <c r="L15" s="85">
        <v>299888355</v>
      </c>
    </row>
    <row r="16" spans="1:12" ht="25.5" customHeight="1" x14ac:dyDescent="0.45">
      <c r="A16" s="88">
        <f t="shared" si="0"/>
        <v>5</v>
      </c>
      <c r="B16" s="97" t="s">
        <v>5</v>
      </c>
      <c r="C16" s="54"/>
      <c r="D16" s="86">
        <v>2300000000</v>
      </c>
      <c r="E16" s="95"/>
      <c r="F16" s="101">
        <v>2291317709</v>
      </c>
      <c r="G16" s="47">
        <f t="shared" si="1"/>
        <v>24</v>
      </c>
      <c r="H16" s="97" t="s">
        <v>56</v>
      </c>
      <c r="I16" s="95"/>
      <c r="J16" s="86">
        <v>223786059</v>
      </c>
      <c r="K16" s="95"/>
      <c r="L16" s="86">
        <v>211994864</v>
      </c>
    </row>
    <row r="17" spans="1:12" ht="25.5" customHeight="1" x14ac:dyDescent="0.45">
      <c r="A17" s="88">
        <f t="shared" si="0"/>
        <v>6</v>
      </c>
      <c r="B17" s="97" t="s">
        <v>48</v>
      </c>
      <c r="C17" s="54"/>
      <c r="D17" s="86">
        <v>1000000000</v>
      </c>
      <c r="E17" s="95"/>
      <c r="F17" s="101">
        <v>984336237.63999999</v>
      </c>
      <c r="G17" s="47">
        <f t="shared" si="1"/>
        <v>25</v>
      </c>
      <c r="H17" s="97" t="s">
        <v>56</v>
      </c>
      <c r="I17" s="95"/>
      <c r="J17" s="86">
        <v>500379494</v>
      </c>
      <c r="K17" s="95"/>
      <c r="L17" s="86">
        <v>500379494</v>
      </c>
    </row>
    <row r="18" spans="1:12" ht="25.5" customHeight="1" x14ac:dyDescent="0.45">
      <c r="A18" s="88">
        <f t="shared" si="0"/>
        <v>7</v>
      </c>
      <c r="B18" s="97" t="s">
        <v>74</v>
      </c>
      <c r="C18" s="54"/>
      <c r="D18" s="86">
        <v>882581089.62</v>
      </c>
      <c r="E18" s="46"/>
      <c r="F18" s="101">
        <v>803288596.90999997</v>
      </c>
      <c r="G18" s="47">
        <f t="shared" si="1"/>
        <v>26</v>
      </c>
      <c r="H18" s="97" t="s">
        <v>56</v>
      </c>
      <c r="I18" s="95"/>
      <c r="J18" s="86">
        <v>86788886</v>
      </c>
      <c r="K18" s="95"/>
      <c r="L18" s="86">
        <v>86788886</v>
      </c>
    </row>
    <row r="19" spans="1:12" ht="25.5" customHeight="1" x14ac:dyDescent="0.45">
      <c r="A19" s="88">
        <f t="shared" si="0"/>
        <v>8</v>
      </c>
      <c r="B19" s="97" t="s">
        <v>84</v>
      </c>
      <c r="C19" s="54"/>
      <c r="D19" s="86">
        <v>1200000000</v>
      </c>
      <c r="E19" s="46"/>
      <c r="F19" s="101">
        <v>422330422</v>
      </c>
      <c r="G19" s="47">
        <f t="shared" si="1"/>
        <v>27</v>
      </c>
      <c r="H19" s="97" t="s">
        <v>56</v>
      </c>
      <c r="I19" s="95"/>
      <c r="J19" s="86">
        <v>56998668</v>
      </c>
      <c r="K19" s="95"/>
      <c r="L19" s="86">
        <v>56000000</v>
      </c>
    </row>
    <row r="20" spans="1:12" ht="25.5" customHeight="1" x14ac:dyDescent="0.45">
      <c r="A20" s="88">
        <v>9</v>
      </c>
      <c r="B20" s="97" t="s">
        <v>84</v>
      </c>
      <c r="C20" s="54"/>
      <c r="D20" s="86">
        <v>300000000</v>
      </c>
      <c r="E20" s="46"/>
      <c r="F20" s="101">
        <v>299643040</v>
      </c>
      <c r="G20" s="47">
        <f t="shared" si="1"/>
        <v>28</v>
      </c>
      <c r="H20" s="97" t="s">
        <v>8</v>
      </c>
      <c r="I20" s="97"/>
      <c r="J20" s="86">
        <v>2500000000</v>
      </c>
      <c r="K20" s="97"/>
      <c r="L20" s="86">
        <v>2472229626.7600002</v>
      </c>
    </row>
    <row r="21" spans="1:12" ht="25.5" customHeight="1" x14ac:dyDescent="0.45">
      <c r="A21" s="88">
        <v>10</v>
      </c>
      <c r="B21" s="97" t="s">
        <v>74</v>
      </c>
      <c r="C21" s="54"/>
      <c r="D21" s="86">
        <v>700000000</v>
      </c>
      <c r="E21" s="46"/>
      <c r="F21" s="101">
        <v>604345403.5</v>
      </c>
      <c r="G21" s="47">
        <f t="shared" si="1"/>
        <v>29</v>
      </c>
      <c r="H21" s="97" t="s">
        <v>8</v>
      </c>
      <c r="I21" s="82"/>
      <c r="J21" s="86">
        <v>569432472.52999997</v>
      </c>
      <c r="K21" s="82"/>
      <c r="L21" s="86">
        <v>561985282.67999995</v>
      </c>
    </row>
    <row r="22" spans="1:12" ht="25.5" customHeight="1" x14ac:dyDescent="0.45">
      <c r="A22" s="88">
        <f t="shared" ref="A22:A30" si="2">A21+1</f>
        <v>11</v>
      </c>
      <c r="B22" s="97" t="s">
        <v>74</v>
      </c>
      <c r="C22" s="54"/>
      <c r="D22" s="86">
        <v>1000000000</v>
      </c>
      <c r="E22" s="46"/>
      <c r="F22" s="101">
        <v>681552094</v>
      </c>
      <c r="G22" s="47">
        <f t="shared" si="1"/>
        <v>30</v>
      </c>
      <c r="H22" s="97" t="s">
        <v>8</v>
      </c>
      <c r="I22" s="82"/>
      <c r="J22" s="86">
        <v>2250000000</v>
      </c>
      <c r="K22" s="82"/>
      <c r="L22" s="86">
        <v>2244433214.1900001</v>
      </c>
    </row>
    <row r="23" spans="1:12" ht="25.5" customHeight="1" x14ac:dyDescent="0.45">
      <c r="A23" s="88">
        <f t="shared" si="2"/>
        <v>12</v>
      </c>
      <c r="B23" s="97" t="s">
        <v>48</v>
      </c>
      <c r="C23" s="54"/>
      <c r="D23" s="86">
        <v>1000000000</v>
      </c>
      <c r="E23" s="46"/>
      <c r="F23" s="101">
        <v>541415478</v>
      </c>
      <c r="G23" s="47">
        <f t="shared" si="1"/>
        <v>31</v>
      </c>
      <c r="H23" s="97" t="s">
        <v>8</v>
      </c>
      <c r="I23" s="82"/>
      <c r="J23" s="86">
        <v>700000000</v>
      </c>
      <c r="K23" s="82"/>
      <c r="L23" s="86">
        <v>695967697.89999998</v>
      </c>
    </row>
    <row r="24" spans="1:12" ht="25.5" customHeight="1" x14ac:dyDescent="0.45">
      <c r="A24" s="88">
        <f t="shared" si="2"/>
        <v>13</v>
      </c>
      <c r="B24" s="97" t="s">
        <v>48</v>
      </c>
      <c r="C24" s="54"/>
      <c r="D24" s="86">
        <v>1000000000</v>
      </c>
      <c r="E24" s="46"/>
      <c r="F24" s="101">
        <v>527738352</v>
      </c>
      <c r="G24" s="47"/>
      <c r="H24" s="46"/>
      <c r="I24" s="46"/>
      <c r="J24" s="46"/>
      <c r="K24" s="46"/>
      <c r="L24" s="46"/>
    </row>
    <row r="25" spans="1:12" ht="25.5" customHeight="1" x14ac:dyDescent="0.45">
      <c r="A25" s="88">
        <f t="shared" si="2"/>
        <v>14</v>
      </c>
      <c r="B25" s="97" t="s">
        <v>48</v>
      </c>
      <c r="C25" s="54"/>
      <c r="D25" s="86">
        <v>1000000000</v>
      </c>
      <c r="E25" s="46"/>
      <c r="F25" s="101">
        <v>824943911</v>
      </c>
      <c r="G25" s="81"/>
      <c r="H25" s="46"/>
      <c r="I25" s="46"/>
      <c r="J25" s="46"/>
      <c r="K25" s="46"/>
      <c r="L25" s="46"/>
    </row>
    <row r="26" spans="1:12" ht="25.5" customHeight="1" x14ac:dyDescent="0.45">
      <c r="A26" s="88">
        <f t="shared" si="2"/>
        <v>15</v>
      </c>
      <c r="B26" s="97" t="s">
        <v>82</v>
      </c>
      <c r="C26" s="54"/>
      <c r="D26" s="86">
        <v>600000000</v>
      </c>
      <c r="E26" s="46"/>
      <c r="F26" s="101">
        <v>163636363.59999999</v>
      </c>
      <c r="G26" s="81"/>
      <c r="H26" s="46"/>
      <c r="I26" s="46"/>
      <c r="J26" s="46"/>
      <c r="K26" s="46"/>
      <c r="L26" s="46"/>
    </row>
    <row r="27" spans="1:12" ht="25.5" customHeight="1" x14ac:dyDescent="0.45">
      <c r="A27" s="93">
        <f t="shared" si="2"/>
        <v>16</v>
      </c>
      <c r="B27" s="97" t="s">
        <v>91</v>
      </c>
      <c r="C27" s="54"/>
      <c r="D27" s="86">
        <v>800000000</v>
      </c>
      <c r="E27" s="46"/>
      <c r="F27" s="101">
        <v>355555560</v>
      </c>
      <c r="G27" s="81"/>
      <c r="H27" s="46"/>
      <c r="I27" s="46"/>
      <c r="J27" s="46"/>
      <c r="K27" s="46"/>
      <c r="L27" s="46"/>
    </row>
    <row r="28" spans="1:12" ht="25.5" customHeight="1" x14ac:dyDescent="0.45">
      <c r="A28" s="93">
        <f t="shared" si="2"/>
        <v>17</v>
      </c>
      <c r="B28" s="97" t="s">
        <v>90</v>
      </c>
      <c r="C28" s="54"/>
      <c r="D28" s="86">
        <v>200000000</v>
      </c>
      <c r="E28" s="46"/>
      <c r="F28" s="101">
        <v>88888888.900000006</v>
      </c>
      <c r="G28" s="81"/>
      <c r="H28" s="46"/>
      <c r="I28" s="46"/>
      <c r="J28" s="46"/>
      <c r="K28" s="46"/>
      <c r="L28" s="46"/>
    </row>
    <row r="29" spans="1:12" ht="25.5" customHeight="1" x14ac:dyDescent="0.45">
      <c r="A29" s="93">
        <f t="shared" si="2"/>
        <v>18</v>
      </c>
      <c r="B29" s="97" t="s">
        <v>91</v>
      </c>
      <c r="D29" s="86">
        <v>200000000</v>
      </c>
      <c r="E29" s="46"/>
      <c r="F29" s="101">
        <v>200000000</v>
      </c>
      <c r="G29" s="47"/>
      <c r="H29" s="46"/>
      <c r="I29" s="46"/>
      <c r="J29" s="46"/>
      <c r="K29" s="46"/>
      <c r="L29" s="46"/>
    </row>
    <row r="30" spans="1:12" ht="25.5" customHeight="1" x14ac:dyDescent="0.45">
      <c r="A30" s="93">
        <f t="shared" si="2"/>
        <v>19</v>
      </c>
      <c r="B30" s="97" t="s">
        <v>113</v>
      </c>
      <c r="D30" s="86">
        <v>200000000</v>
      </c>
      <c r="E30" s="46"/>
      <c r="F30" s="101">
        <v>200000000</v>
      </c>
      <c r="G30" s="47"/>
      <c r="H30" s="46"/>
      <c r="I30" s="46"/>
      <c r="J30" s="46"/>
      <c r="K30" s="46"/>
      <c r="L30" s="46"/>
    </row>
    <row r="31" spans="1:12" ht="15" customHeight="1" x14ac:dyDescent="0.45">
      <c r="A31" s="28"/>
      <c r="B31" s="119" t="s">
        <v>19</v>
      </c>
      <c r="C31" s="119"/>
      <c r="D31" s="119"/>
      <c r="E31" s="122">
        <f>SUM(F12:F30)</f>
        <v>19988601748.98</v>
      </c>
      <c r="F31" s="122"/>
      <c r="G31" s="46"/>
      <c r="H31" s="120" t="s">
        <v>20</v>
      </c>
      <c r="I31" s="120"/>
      <c r="J31" s="120"/>
      <c r="K31" s="56">
        <f>SUM(L12:L23)-L13-L14-L15-L16-L17-L18-L19</f>
        <v>6734758663.8400002</v>
      </c>
      <c r="L31" s="122">
        <f>L12+L20+L21+L22+L23</f>
        <v>6734758663.8400002</v>
      </c>
    </row>
    <row r="32" spans="1:12" ht="15" customHeight="1" x14ac:dyDescent="0.45">
      <c r="A32" s="28"/>
      <c r="B32" s="119"/>
      <c r="C32" s="119"/>
      <c r="D32" s="119"/>
      <c r="E32" s="122"/>
      <c r="F32" s="122"/>
      <c r="G32" s="46"/>
      <c r="H32" s="120"/>
      <c r="I32" s="120"/>
      <c r="J32" s="120"/>
      <c r="K32" s="56"/>
      <c r="L32" s="122"/>
    </row>
    <row r="33" spans="1:12" ht="15" customHeight="1" x14ac:dyDescent="0.45">
      <c r="A33" s="9"/>
      <c r="B33" s="9"/>
      <c r="C33" s="9"/>
      <c r="D33" s="9"/>
      <c r="E33" s="9"/>
      <c r="F33" s="9"/>
      <c r="G33" s="9"/>
    </row>
    <row r="34" spans="1:12" ht="15" customHeight="1" x14ac:dyDescent="0.45">
      <c r="A34" s="121" t="s">
        <v>21</v>
      </c>
      <c r="B34" s="121"/>
      <c r="C34" s="121"/>
      <c r="D34" s="121"/>
      <c r="E34" s="121"/>
      <c r="F34" s="121"/>
      <c r="G34" s="121"/>
      <c r="H34" s="121"/>
      <c r="I34" s="121"/>
      <c r="J34" s="121"/>
      <c r="K34" s="55">
        <f>K31+E31</f>
        <v>26723360412.82</v>
      </c>
      <c r="L34" s="123">
        <f>E31+L31</f>
        <v>26723360412.82</v>
      </c>
    </row>
    <row r="35" spans="1:12" ht="15" customHeight="1" x14ac:dyDescent="0.45">
      <c r="A35" s="121"/>
      <c r="B35" s="121"/>
      <c r="C35" s="121"/>
      <c r="D35" s="121"/>
      <c r="E35" s="121"/>
      <c r="F35" s="121"/>
      <c r="G35" s="121"/>
      <c r="H35" s="121"/>
      <c r="I35" s="121"/>
      <c r="J35" s="121"/>
      <c r="K35" s="55"/>
      <c r="L35" s="123"/>
    </row>
    <row r="36" spans="1:12" x14ac:dyDescent="0.45">
      <c r="A36" s="65" t="s">
        <v>89</v>
      </c>
      <c r="B36" s="66"/>
      <c r="C36" s="66"/>
      <c r="D36" s="66"/>
      <c r="E36" s="66"/>
      <c r="F36" s="66"/>
      <c r="G36" s="66"/>
      <c r="H36" s="66"/>
      <c r="I36" s="66"/>
      <c r="J36" s="66"/>
      <c r="K36" s="66"/>
      <c r="L36" s="66"/>
    </row>
    <row r="37" spans="1:12" x14ac:dyDescent="0.45">
      <c r="A37" s="127" t="s">
        <v>55</v>
      </c>
      <c r="B37" s="127"/>
      <c r="C37" s="127"/>
      <c r="D37" s="127"/>
      <c r="E37" s="127"/>
      <c r="F37" s="127"/>
      <c r="G37" s="127"/>
      <c r="H37" s="127"/>
      <c r="I37" s="127"/>
      <c r="J37" s="127"/>
      <c r="K37" s="127"/>
      <c r="L37" s="127"/>
    </row>
    <row r="38" spans="1:12" ht="25.5" customHeight="1" x14ac:dyDescent="0.45">
      <c r="A38" s="127" t="s">
        <v>117</v>
      </c>
      <c r="B38" s="127"/>
      <c r="C38" s="127"/>
      <c r="D38" s="127"/>
      <c r="E38" s="127"/>
      <c r="F38" s="127"/>
      <c r="G38" s="127"/>
      <c r="H38" s="127"/>
      <c r="I38" s="127"/>
      <c r="J38" s="127"/>
      <c r="K38" s="127"/>
      <c r="L38" s="127"/>
    </row>
    <row r="39" spans="1:12" ht="19.5" customHeight="1" x14ac:dyDescent="0.45">
      <c r="A39" s="127" t="s">
        <v>118</v>
      </c>
      <c r="B39" s="127"/>
      <c r="C39" s="127"/>
      <c r="D39" s="127"/>
      <c r="E39" s="127"/>
      <c r="F39" s="127"/>
      <c r="G39" s="127"/>
      <c r="H39" s="127"/>
      <c r="I39" s="127"/>
      <c r="J39" s="127"/>
      <c r="K39" s="127"/>
      <c r="L39" s="127"/>
    </row>
    <row r="40" spans="1:12" ht="22.15" customHeight="1" x14ac:dyDescent="0.45">
      <c r="A40" s="127" t="s">
        <v>119</v>
      </c>
      <c r="B40" s="127"/>
      <c r="C40" s="127"/>
      <c r="D40" s="127"/>
      <c r="E40" s="127"/>
      <c r="F40" s="127"/>
      <c r="G40" s="127"/>
      <c r="H40" s="127"/>
      <c r="I40" s="127"/>
      <c r="J40" s="127"/>
      <c r="K40" s="127"/>
      <c r="L40" s="127"/>
    </row>
    <row r="41" spans="1:12" ht="26.65" customHeight="1" x14ac:dyDescent="0.45">
      <c r="A41" s="127" t="s">
        <v>120</v>
      </c>
      <c r="B41" s="127"/>
      <c r="C41" s="127"/>
      <c r="D41" s="127"/>
      <c r="E41" s="127"/>
      <c r="F41" s="127"/>
      <c r="G41" s="127"/>
      <c r="H41" s="127"/>
      <c r="I41" s="127"/>
      <c r="J41" s="127"/>
      <c r="K41" s="127"/>
      <c r="L41" s="127"/>
    </row>
  </sheetData>
  <customSheetViews>
    <customSheetView guid="{8EA58AF3-E87D-42A9-9890-AE18CCA466EF}" topLeftCell="C10">
      <selection activeCell="D24" sqref="D24"/>
    </customSheetView>
  </customSheetViews>
  <mergeCells count="14">
    <mergeCell ref="A40:L40"/>
    <mergeCell ref="A41:L41"/>
    <mergeCell ref="A37:L37"/>
    <mergeCell ref="A38:L38"/>
    <mergeCell ref="A39:L39"/>
    <mergeCell ref="A10:F10"/>
    <mergeCell ref="H10:L10"/>
    <mergeCell ref="B31:D32"/>
    <mergeCell ref="G8:G11"/>
    <mergeCell ref="H31:J32"/>
    <mergeCell ref="A34:J35"/>
    <mergeCell ref="L31:L32"/>
    <mergeCell ref="L34:L35"/>
    <mergeCell ref="E31:F32"/>
  </mergeCells>
  <pageMargins left="0.7" right="0.7" top="0.75" bottom="0.75" header="0.3" footer="0.3"/>
  <pageSetup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S40"/>
  <sheetViews>
    <sheetView showGridLines="0" view="pageBreakPreview" zoomScale="80" zoomScaleNormal="100" zoomScaleSheetLayoutView="80" workbookViewId="0">
      <selection activeCell="M33" sqref="M33:P34"/>
    </sheetView>
  </sheetViews>
  <sheetFormatPr baseColWidth="10" defaultRowHeight="14.25" x14ac:dyDescent="0.45"/>
  <cols>
    <col min="1" max="1" width="4" customWidth="1"/>
    <col min="2" max="2" width="21.3984375" customWidth="1"/>
    <col min="3" max="3" width="2" customWidth="1"/>
    <col min="4" max="4" width="17.59765625" customWidth="1"/>
    <col min="5" max="5" width="1.3984375" customWidth="1"/>
    <col min="6" max="6" width="24" customWidth="1"/>
    <col min="7" max="7" width="20.59765625" customWidth="1"/>
    <col min="8" max="8" width="29" customWidth="1"/>
    <col min="9" max="9" width="19.3984375" customWidth="1"/>
    <col min="10" max="10" width="3.1328125" customWidth="1"/>
    <col min="11" max="11" width="22.1328125" customWidth="1"/>
    <col min="12" max="12" width="16.86328125" customWidth="1"/>
    <col min="13" max="13" width="20.3984375" customWidth="1"/>
    <col min="14" max="14" width="27" customWidth="1"/>
    <col min="15" max="15" width="27.73046875" customWidth="1"/>
    <col min="16" max="16" width="19.59765625" customWidth="1"/>
    <col min="17" max="17" width="17.86328125" bestFit="1" customWidth="1"/>
    <col min="18" max="18" width="15.1328125" bestFit="1" customWidth="1"/>
  </cols>
  <sheetData>
    <row r="8" spans="1:19" ht="45" x14ac:dyDescent="0.45">
      <c r="A8" s="1"/>
      <c r="B8" s="2" t="s">
        <v>0</v>
      </c>
      <c r="C8" s="2"/>
      <c r="D8" s="2" t="s">
        <v>61</v>
      </c>
      <c r="E8" s="2"/>
      <c r="F8" s="2" t="s">
        <v>114</v>
      </c>
      <c r="G8" s="2" t="s">
        <v>115</v>
      </c>
      <c r="H8" s="2" t="s">
        <v>116</v>
      </c>
      <c r="I8" s="2" t="s">
        <v>22</v>
      </c>
      <c r="J8" s="117"/>
      <c r="K8" s="2" t="s">
        <v>0</v>
      </c>
      <c r="L8" s="2" t="s">
        <v>61</v>
      </c>
      <c r="M8" s="2" t="s">
        <v>114</v>
      </c>
      <c r="N8" s="2" t="s">
        <v>115</v>
      </c>
      <c r="O8" s="2" t="s">
        <v>116</v>
      </c>
      <c r="P8" s="2" t="s">
        <v>22</v>
      </c>
      <c r="Q8" s="10"/>
      <c r="R8" s="10"/>
      <c r="S8" s="10"/>
    </row>
    <row r="9" spans="1:19" x14ac:dyDescent="0.45">
      <c r="A9" s="1"/>
      <c r="B9" s="3"/>
      <c r="C9" s="3"/>
      <c r="D9" s="3"/>
      <c r="E9" s="3"/>
      <c r="F9" s="3"/>
      <c r="G9" s="3"/>
      <c r="H9" s="3"/>
      <c r="I9" s="3"/>
      <c r="J9" s="117"/>
      <c r="K9" s="3"/>
      <c r="L9" s="3"/>
      <c r="M9" s="3"/>
      <c r="N9" s="3"/>
      <c r="O9" s="3"/>
      <c r="P9" s="3"/>
      <c r="Q9" s="11"/>
      <c r="R9" s="11"/>
      <c r="S9" s="11"/>
    </row>
    <row r="10" spans="1:19" ht="17.649999999999999" x14ac:dyDescent="0.5">
      <c r="A10" s="124" t="s">
        <v>3</v>
      </c>
      <c r="B10" s="124"/>
      <c r="C10" s="124"/>
      <c r="D10" s="124"/>
      <c r="E10" s="124"/>
      <c r="F10" s="124"/>
      <c r="G10" s="124"/>
      <c r="H10" s="124"/>
      <c r="I10" s="124"/>
      <c r="J10" s="117"/>
      <c r="K10" s="124" t="s">
        <v>4</v>
      </c>
      <c r="L10" s="124"/>
      <c r="M10" s="124"/>
      <c r="N10" s="124"/>
      <c r="O10" s="124"/>
      <c r="P10" s="124"/>
      <c r="Q10" s="12"/>
      <c r="R10" s="12"/>
      <c r="S10" s="13"/>
    </row>
    <row r="11" spans="1:19" x14ac:dyDescent="0.45">
      <c r="A11" s="6"/>
      <c r="B11" s="8"/>
      <c r="C11" s="8"/>
      <c r="D11" s="8"/>
      <c r="E11" s="8"/>
      <c r="F11" s="8"/>
      <c r="G11" s="8"/>
      <c r="H11" s="8"/>
      <c r="I11" s="8"/>
      <c r="J11" s="118"/>
      <c r="K11" s="8"/>
      <c r="L11" s="8"/>
      <c r="M11" s="8"/>
      <c r="N11" s="8"/>
      <c r="O11" s="8"/>
      <c r="P11" s="8"/>
      <c r="Q11" s="12"/>
      <c r="R11" s="12"/>
      <c r="S11" s="12"/>
    </row>
    <row r="12" spans="1:19" ht="42.75" customHeight="1" x14ac:dyDescent="0.45">
      <c r="A12" s="47">
        <v>1</v>
      </c>
      <c r="B12" s="98" t="s">
        <v>7</v>
      </c>
      <c r="C12" s="83"/>
      <c r="D12" s="100">
        <v>5115348231</v>
      </c>
      <c r="E12" s="83"/>
      <c r="F12" s="106">
        <v>5066944458.3899994</v>
      </c>
      <c r="G12" s="105">
        <v>0</v>
      </c>
      <c r="H12" s="91">
        <v>9484530.3800000008</v>
      </c>
      <c r="I12" s="104">
        <f>F12+G12-H12</f>
        <v>5057459928.0099993</v>
      </c>
      <c r="J12" s="47">
        <v>20</v>
      </c>
      <c r="K12" s="97" t="s">
        <v>8</v>
      </c>
      <c r="L12" s="91">
        <v>1000000000</v>
      </c>
      <c r="M12" s="108">
        <v>772604200.37</v>
      </c>
      <c r="N12" s="107">
        <v>0</v>
      </c>
      <c r="O12" s="91">
        <v>12461358.060000001</v>
      </c>
      <c r="P12" s="91">
        <f>M12+N12-O12</f>
        <v>760142842.31000006</v>
      </c>
      <c r="Q12" s="90"/>
    </row>
    <row r="13" spans="1:19" ht="42.75" customHeight="1" x14ac:dyDescent="0.45">
      <c r="A13" s="47">
        <f t="shared" ref="A13:A26" si="0">A12+1</f>
        <v>2</v>
      </c>
      <c r="B13" s="98" t="s">
        <v>66</v>
      </c>
      <c r="C13" s="83"/>
      <c r="D13" s="86">
        <v>3000000000</v>
      </c>
      <c r="E13" s="83"/>
      <c r="F13" s="91">
        <v>2975842452.5299997</v>
      </c>
      <c r="G13" s="105">
        <v>0</v>
      </c>
      <c r="H13" s="91">
        <v>5639688.1200000001</v>
      </c>
      <c r="I13" s="91">
        <f>F13+G13-H13</f>
        <v>2970202764.4099998</v>
      </c>
      <c r="J13" s="47">
        <f t="shared" ref="J13:J23" si="1">J12+1</f>
        <v>21</v>
      </c>
      <c r="K13" s="97" t="s">
        <v>56</v>
      </c>
      <c r="L13" s="91">
        <v>1000000000</v>
      </c>
      <c r="M13" s="91">
        <v>995600150</v>
      </c>
      <c r="N13" s="107">
        <v>0</v>
      </c>
      <c r="O13" s="91"/>
      <c r="P13" s="91">
        <f>'FORMATO 2 '!L13</f>
        <v>995600150</v>
      </c>
      <c r="Q13" s="90"/>
      <c r="R13" s="18"/>
    </row>
    <row r="14" spans="1:19" ht="42.75" customHeight="1" x14ac:dyDescent="0.45">
      <c r="A14" s="47">
        <f t="shared" si="0"/>
        <v>3</v>
      </c>
      <c r="B14" s="98" t="s">
        <v>67</v>
      </c>
      <c r="C14" s="83"/>
      <c r="D14" s="86">
        <v>2000000000</v>
      </c>
      <c r="E14" s="83"/>
      <c r="F14" s="91">
        <v>1985060000</v>
      </c>
      <c r="G14" s="105">
        <v>0</v>
      </c>
      <c r="H14" s="91">
        <v>3762000</v>
      </c>
      <c r="I14" s="91">
        <f>F14+G14-H14</f>
        <v>1981298000</v>
      </c>
      <c r="J14" s="47">
        <f t="shared" si="1"/>
        <v>22</v>
      </c>
      <c r="K14" s="97" t="s">
        <v>56</v>
      </c>
      <c r="L14" s="91">
        <v>300000000</v>
      </c>
      <c r="M14" s="91">
        <v>300000000</v>
      </c>
      <c r="N14" s="107">
        <v>0</v>
      </c>
      <c r="O14" s="91"/>
      <c r="P14" s="91">
        <f>'FORMATO 2 '!L14</f>
        <v>300000000</v>
      </c>
      <c r="Q14" s="90"/>
      <c r="R14" s="19"/>
    </row>
    <row r="15" spans="1:19" ht="42.75" customHeight="1" x14ac:dyDescent="0.45">
      <c r="A15" s="47">
        <f t="shared" si="0"/>
        <v>4</v>
      </c>
      <c r="B15" s="98" t="s">
        <v>67</v>
      </c>
      <c r="C15" s="83"/>
      <c r="D15" s="86">
        <v>1000000000</v>
      </c>
      <c r="E15" s="83"/>
      <c r="F15" s="91">
        <v>992530000</v>
      </c>
      <c r="G15" s="105">
        <v>0</v>
      </c>
      <c r="H15" s="91">
        <v>1881000</v>
      </c>
      <c r="I15" s="91">
        <f>F15+G15-H15</f>
        <v>990649000</v>
      </c>
      <c r="J15" s="47">
        <f t="shared" si="1"/>
        <v>23</v>
      </c>
      <c r="K15" s="97" t="s">
        <v>56</v>
      </c>
      <c r="L15" s="91">
        <v>299888355</v>
      </c>
      <c r="M15" s="92">
        <v>299888355</v>
      </c>
      <c r="N15" s="107">
        <v>0</v>
      </c>
      <c r="O15" s="91"/>
      <c r="P15" s="91">
        <f>'FORMATO 2 '!L15</f>
        <v>299888355</v>
      </c>
      <c r="Q15" s="90"/>
    </row>
    <row r="16" spans="1:19" ht="42.75" customHeight="1" x14ac:dyDescent="0.45">
      <c r="A16" s="47">
        <f t="shared" si="0"/>
        <v>5</v>
      </c>
      <c r="B16" s="98" t="s">
        <v>7</v>
      </c>
      <c r="C16" s="95"/>
      <c r="D16" s="86">
        <v>2300000000</v>
      </c>
      <c r="E16" s="95"/>
      <c r="F16" s="105">
        <v>2295196641</v>
      </c>
      <c r="G16" s="105">
        <v>0</v>
      </c>
      <c r="H16" s="91">
        <v>3878932</v>
      </c>
      <c r="I16" s="91">
        <f>F16+G16-H16</f>
        <v>2291317709</v>
      </c>
      <c r="J16" s="47">
        <f t="shared" si="1"/>
        <v>24</v>
      </c>
      <c r="K16" s="97" t="s">
        <v>56</v>
      </c>
      <c r="L16" s="91">
        <v>223786059</v>
      </c>
      <c r="M16" s="91">
        <v>211994864</v>
      </c>
      <c r="N16" s="107">
        <v>0</v>
      </c>
      <c r="O16" s="91"/>
      <c r="P16" s="91">
        <f>'FORMATO 2 '!L16</f>
        <v>211994864</v>
      </c>
      <c r="Q16" s="90"/>
    </row>
    <row r="17" spans="1:18" ht="42.75" customHeight="1" x14ac:dyDescent="0.45">
      <c r="A17" s="47">
        <f t="shared" si="0"/>
        <v>6</v>
      </c>
      <c r="B17" s="98" t="s">
        <v>48</v>
      </c>
      <c r="C17" s="95"/>
      <c r="D17" s="86">
        <v>1000000000</v>
      </c>
      <c r="E17" s="95"/>
      <c r="F17" s="103">
        <v>986071671.73000002</v>
      </c>
      <c r="G17" s="105">
        <v>0</v>
      </c>
      <c r="H17" s="91">
        <v>1735434.09</v>
      </c>
      <c r="I17" s="91">
        <f>F17+G17-H17</f>
        <v>984336237.63999999</v>
      </c>
      <c r="J17" s="47">
        <f t="shared" si="1"/>
        <v>25</v>
      </c>
      <c r="K17" s="97" t="s">
        <v>56</v>
      </c>
      <c r="L17" s="91">
        <v>500379494</v>
      </c>
      <c r="M17" s="91">
        <v>500379494</v>
      </c>
      <c r="N17" s="107">
        <v>0</v>
      </c>
      <c r="O17" s="91"/>
      <c r="P17" s="91">
        <f>'FORMATO 2 '!L17</f>
        <v>500379494</v>
      </c>
      <c r="Q17" s="90"/>
    </row>
    <row r="18" spans="1:18" ht="42.75" customHeight="1" x14ac:dyDescent="0.45">
      <c r="A18" s="47">
        <f t="shared" si="0"/>
        <v>7</v>
      </c>
      <c r="B18" s="98" t="s">
        <v>74</v>
      </c>
      <c r="C18" s="95"/>
      <c r="D18" s="86">
        <v>882581089.62</v>
      </c>
      <c r="E18" s="95"/>
      <c r="F18" s="103">
        <v>804704834.92999995</v>
      </c>
      <c r="G18" s="105">
        <v>0</v>
      </c>
      <c r="H18" s="91">
        <v>1416238.02</v>
      </c>
      <c r="I18" s="91">
        <f>F18+G18-H18</f>
        <v>803288596.90999997</v>
      </c>
      <c r="J18" s="47">
        <f t="shared" si="1"/>
        <v>26</v>
      </c>
      <c r="K18" s="97" t="s">
        <v>56</v>
      </c>
      <c r="L18" s="91">
        <v>86788886</v>
      </c>
      <c r="M18" s="91">
        <v>86788886</v>
      </c>
      <c r="N18" s="107">
        <v>0</v>
      </c>
      <c r="O18" s="91"/>
      <c r="P18" s="91">
        <f>'FORMATO 2 '!L18</f>
        <v>86788886</v>
      </c>
      <c r="Q18" s="90"/>
    </row>
    <row r="19" spans="1:18" ht="42.75" customHeight="1" x14ac:dyDescent="0.45">
      <c r="A19" s="47">
        <f t="shared" si="0"/>
        <v>8</v>
      </c>
      <c r="B19" s="98" t="s">
        <v>84</v>
      </c>
      <c r="C19" s="54"/>
      <c r="D19" s="86">
        <v>1200000000</v>
      </c>
      <c r="F19" s="103">
        <v>73000000</v>
      </c>
      <c r="G19" s="103">
        <v>350000000</v>
      </c>
      <c r="H19" s="103">
        <v>669578</v>
      </c>
      <c r="I19" s="103">
        <f>F19+G19-H19</f>
        <v>422330422</v>
      </c>
      <c r="J19" s="47">
        <f t="shared" si="1"/>
        <v>27</v>
      </c>
      <c r="K19" s="97" t="s">
        <v>56</v>
      </c>
      <c r="L19" s="91">
        <v>56998668</v>
      </c>
      <c r="M19" s="91">
        <v>56000000</v>
      </c>
      <c r="N19" s="107">
        <v>0</v>
      </c>
      <c r="O19" s="91"/>
      <c r="P19" s="91">
        <f>'FORMATO 2 '!L19</f>
        <v>56000000</v>
      </c>
      <c r="Q19" s="90"/>
    </row>
    <row r="20" spans="1:18" ht="42.75" customHeight="1" x14ac:dyDescent="0.45">
      <c r="A20" s="47">
        <f t="shared" si="0"/>
        <v>9</v>
      </c>
      <c r="B20" s="98" t="s">
        <v>84</v>
      </c>
      <c r="C20" s="54"/>
      <c r="D20" s="86">
        <v>300000000</v>
      </c>
      <c r="F20" s="103">
        <v>160000000</v>
      </c>
      <c r="G20" s="103">
        <v>140000000</v>
      </c>
      <c r="H20" s="103">
        <v>356960</v>
      </c>
      <c r="I20" s="103">
        <f>F20+G20-H20</f>
        <v>299643040</v>
      </c>
      <c r="J20" s="47">
        <f t="shared" si="1"/>
        <v>28</v>
      </c>
      <c r="K20" s="97" t="s">
        <v>8</v>
      </c>
      <c r="L20" s="91">
        <v>2500000000</v>
      </c>
      <c r="M20" s="91">
        <v>2476984159.2800002</v>
      </c>
      <c r="N20" s="107">
        <v>0</v>
      </c>
      <c r="O20" s="91">
        <v>4754532.53</v>
      </c>
      <c r="P20" s="91">
        <f>M20+N20-O20</f>
        <v>2472229626.75</v>
      </c>
      <c r="Q20" s="90"/>
    </row>
    <row r="21" spans="1:18" ht="42.75" customHeight="1" x14ac:dyDescent="0.45">
      <c r="A21" s="47">
        <f t="shared" si="0"/>
        <v>10</v>
      </c>
      <c r="B21" s="98" t="s">
        <v>74</v>
      </c>
      <c r="C21" s="54"/>
      <c r="D21" s="86">
        <v>700000000</v>
      </c>
      <c r="F21" s="103">
        <v>67000000</v>
      </c>
      <c r="G21" s="103">
        <v>537900000</v>
      </c>
      <c r="H21" s="103">
        <v>554596.5</v>
      </c>
      <c r="I21" s="103">
        <f>F21+G21-H21</f>
        <v>604345403.5</v>
      </c>
      <c r="J21" s="47">
        <f t="shared" si="1"/>
        <v>29</v>
      </c>
      <c r="K21" s="97" t="s">
        <v>8</v>
      </c>
      <c r="L21" s="91">
        <v>569432472.52999997</v>
      </c>
      <c r="M21" s="91">
        <v>563066079.24000001</v>
      </c>
      <c r="N21" s="107">
        <v>0</v>
      </c>
      <c r="O21" s="91">
        <v>1080796.57</v>
      </c>
      <c r="P21" s="91">
        <f t="shared" ref="P21" si="2">M21+N21-O21</f>
        <v>561985282.66999996</v>
      </c>
      <c r="Q21" s="90"/>
    </row>
    <row r="22" spans="1:18" ht="42.75" customHeight="1" x14ac:dyDescent="0.45">
      <c r="A22" s="47">
        <f t="shared" si="0"/>
        <v>11</v>
      </c>
      <c r="B22" s="98" t="s">
        <v>74</v>
      </c>
      <c r="C22" s="54"/>
      <c r="D22" s="86">
        <v>1000000000</v>
      </c>
      <c r="E22" s="95"/>
      <c r="F22" s="103">
        <v>124000000</v>
      </c>
      <c r="G22" s="103">
        <v>558000000</v>
      </c>
      <c r="H22" s="103">
        <v>447906</v>
      </c>
      <c r="I22" s="103">
        <f>F22+G22-H22</f>
        <v>681552094</v>
      </c>
      <c r="J22" s="47">
        <f t="shared" si="1"/>
        <v>30</v>
      </c>
      <c r="K22" s="97" t="s">
        <v>8</v>
      </c>
      <c r="L22" s="91">
        <v>2250000000</v>
      </c>
      <c r="M22" s="91">
        <v>1077343050.3899999</v>
      </c>
      <c r="N22" s="107">
        <v>1169900000</v>
      </c>
      <c r="O22" s="91">
        <v>2809836.2</v>
      </c>
      <c r="P22" s="91">
        <f t="shared" ref="P22" si="3">M22+N22-O22</f>
        <v>2244433214.1900001</v>
      </c>
      <c r="Q22" s="90"/>
    </row>
    <row r="23" spans="1:18" ht="42.75" customHeight="1" x14ac:dyDescent="0.45">
      <c r="A23" s="47">
        <f t="shared" si="0"/>
        <v>12</v>
      </c>
      <c r="B23" s="98" t="s">
        <v>48</v>
      </c>
      <c r="C23" s="54"/>
      <c r="D23" s="86">
        <v>1000000000</v>
      </c>
      <c r="E23" s="95"/>
      <c r="F23" s="103">
        <v>262000000</v>
      </c>
      <c r="G23" s="103">
        <v>280000000</v>
      </c>
      <c r="H23" s="103">
        <v>584522</v>
      </c>
      <c r="I23" s="103">
        <f>F23+G23-H23</f>
        <v>541415478</v>
      </c>
      <c r="J23" s="47">
        <f t="shared" si="1"/>
        <v>31</v>
      </c>
      <c r="K23" s="97" t="s">
        <v>8</v>
      </c>
      <c r="L23" s="91">
        <v>700000000</v>
      </c>
      <c r="M23" s="91">
        <v>578322266.10000002</v>
      </c>
      <c r="N23" s="107">
        <v>118900000</v>
      </c>
      <c r="O23" s="91">
        <v>1254568.2</v>
      </c>
      <c r="P23" s="91">
        <f t="shared" ref="P23" si="4">M23+N23-O23</f>
        <v>695967697.89999998</v>
      </c>
      <c r="Q23" s="90"/>
    </row>
    <row r="24" spans="1:18" ht="42.75" customHeight="1" x14ac:dyDescent="0.45">
      <c r="A24" s="47">
        <f t="shared" si="0"/>
        <v>13</v>
      </c>
      <c r="B24" s="98" t="s">
        <v>48</v>
      </c>
      <c r="C24" s="54"/>
      <c r="D24" s="86">
        <v>1000000000</v>
      </c>
      <c r="E24" s="95"/>
      <c r="F24" s="103">
        <v>158000000</v>
      </c>
      <c r="G24" s="103">
        <v>370000000</v>
      </c>
      <c r="H24" s="103">
        <v>261648</v>
      </c>
      <c r="I24" s="103">
        <f>F24+G24-H24</f>
        <v>527738352</v>
      </c>
      <c r="J24" s="47"/>
      <c r="K24" s="46"/>
      <c r="L24" s="46"/>
      <c r="M24" s="46"/>
      <c r="N24" s="46"/>
      <c r="O24" s="46"/>
      <c r="P24" s="46"/>
      <c r="Q24" s="90"/>
    </row>
    <row r="25" spans="1:18" ht="42.75" customHeight="1" x14ac:dyDescent="0.45">
      <c r="A25" s="47">
        <f t="shared" si="0"/>
        <v>14</v>
      </c>
      <c r="B25" s="98" t="s">
        <v>48</v>
      </c>
      <c r="C25" s="54"/>
      <c r="D25" s="86">
        <v>1000000000</v>
      </c>
      <c r="E25" s="95"/>
      <c r="F25" s="103">
        <v>593000000</v>
      </c>
      <c r="G25" s="103">
        <v>233000000</v>
      </c>
      <c r="H25" s="103">
        <v>1056089</v>
      </c>
      <c r="I25" s="103">
        <f>F25+G25-H25</f>
        <v>824943911</v>
      </c>
      <c r="J25" s="81"/>
      <c r="K25" s="46"/>
      <c r="L25" s="46"/>
      <c r="M25" s="46"/>
      <c r="N25" s="46"/>
      <c r="O25" s="46"/>
      <c r="P25" s="46"/>
      <c r="Q25" s="58"/>
    </row>
    <row r="26" spans="1:18" ht="42.75" customHeight="1" x14ac:dyDescent="0.45">
      <c r="A26" s="47">
        <f t="shared" si="0"/>
        <v>15</v>
      </c>
      <c r="B26" s="98" t="s">
        <v>95</v>
      </c>
      <c r="C26" s="95"/>
      <c r="D26" s="86">
        <v>600000000</v>
      </c>
      <c r="E26" s="95"/>
      <c r="F26" s="103">
        <v>327272727.25</v>
      </c>
      <c r="G26" s="103">
        <v>0</v>
      </c>
      <c r="H26" s="103">
        <v>163636363.65000001</v>
      </c>
      <c r="I26" s="103">
        <f>F26+G26-H26</f>
        <v>163636363.59999999</v>
      </c>
      <c r="J26" s="81"/>
      <c r="K26" s="46"/>
      <c r="L26" s="46"/>
      <c r="M26" s="46"/>
      <c r="N26" s="46"/>
      <c r="O26" s="46"/>
      <c r="P26" s="46"/>
      <c r="Q26" s="58"/>
    </row>
    <row r="27" spans="1:18" ht="42.75" customHeight="1" x14ac:dyDescent="0.45">
      <c r="A27" s="47">
        <f>A26+1</f>
        <v>16</v>
      </c>
      <c r="B27" s="98" t="s">
        <v>96</v>
      </c>
      <c r="C27" s="95"/>
      <c r="D27" s="86">
        <v>800000000</v>
      </c>
      <c r="E27" s="95"/>
      <c r="F27" s="103">
        <v>622222224</v>
      </c>
      <c r="G27" s="103">
        <v>0</v>
      </c>
      <c r="H27" s="103">
        <v>266666664</v>
      </c>
      <c r="I27" s="103">
        <f>F27+G27-H27</f>
        <v>355555560</v>
      </c>
      <c r="J27" s="81"/>
      <c r="K27" s="46"/>
      <c r="L27" s="46"/>
      <c r="M27" s="46"/>
      <c r="N27" s="46"/>
      <c r="O27" s="46"/>
      <c r="P27" s="46"/>
      <c r="Q27" s="90"/>
    </row>
    <row r="28" spans="1:18" ht="42.75" customHeight="1" x14ac:dyDescent="0.45">
      <c r="A28" s="47">
        <f>A27+1</f>
        <v>17</v>
      </c>
      <c r="B28" s="98" t="s">
        <v>97</v>
      </c>
      <c r="C28" s="95"/>
      <c r="D28" s="86">
        <v>200000000</v>
      </c>
      <c r="E28" s="95"/>
      <c r="F28" s="103">
        <v>155555555.56</v>
      </c>
      <c r="G28" s="103">
        <v>0</v>
      </c>
      <c r="H28" s="103">
        <v>66666666.659999996</v>
      </c>
      <c r="I28" s="103">
        <f>F28+G28-H28</f>
        <v>88888888.900000006</v>
      </c>
      <c r="J28" s="81"/>
      <c r="K28" s="46"/>
      <c r="L28" s="46"/>
      <c r="M28" s="46"/>
      <c r="N28" s="46"/>
      <c r="O28" s="46"/>
      <c r="P28" s="46"/>
      <c r="Q28" s="90"/>
    </row>
    <row r="29" spans="1:18" ht="42.75" customHeight="1" x14ac:dyDescent="0.45">
      <c r="A29" s="47">
        <f>A28+1</f>
        <v>18</v>
      </c>
      <c r="B29" s="98" t="s">
        <v>96</v>
      </c>
      <c r="D29" s="86">
        <v>200000000</v>
      </c>
      <c r="G29" s="86">
        <v>200000000</v>
      </c>
      <c r="H29" s="114">
        <v>0</v>
      </c>
      <c r="I29" s="103">
        <f>F29+G29-H29</f>
        <v>200000000</v>
      </c>
      <c r="J29" s="47"/>
      <c r="K29" s="46"/>
      <c r="L29" s="46"/>
      <c r="M29" s="46"/>
      <c r="N29" s="46"/>
      <c r="O29" s="46"/>
      <c r="P29" s="46"/>
      <c r="Q29" s="90"/>
    </row>
    <row r="30" spans="1:18" ht="42.75" customHeight="1" x14ac:dyDescent="0.45">
      <c r="A30" s="47">
        <f>A29+1</f>
        <v>19</v>
      </c>
      <c r="B30" s="98" t="s">
        <v>113</v>
      </c>
      <c r="D30" s="86">
        <v>200000000</v>
      </c>
      <c r="G30" s="86">
        <v>200000000</v>
      </c>
      <c r="H30" s="114">
        <v>0</v>
      </c>
      <c r="I30" s="103">
        <f>F30+G30-H30</f>
        <v>200000000</v>
      </c>
      <c r="J30" s="47"/>
      <c r="K30" s="46"/>
      <c r="L30" s="46"/>
      <c r="M30" s="46"/>
      <c r="N30" s="46"/>
      <c r="O30" s="46"/>
      <c r="P30" s="46"/>
      <c r="Q30" s="90"/>
    </row>
    <row r="31" spans="1:18" ht="42.75" customHeight="1" x14ac:dyDescent="0.45">
      <c r="A31" s="48" t="s">
        <v>19</v>
      </c>
      <c r="B31" s="48"/>
      <c r="C31" s="48"/>
      <c r="D31" s="48"/>
      <c r="E31" s="125">
        <f>SUM(I12:I30)</f>
        <v>19988601748.969997</v>
      </c>
      <c r="F31" s="125"/>
      <c r="G31" s="125"/>
      <c r="H31" s="125"/>
      <c r="I31" s="125"/>
      <c r="J31" s="49"/>
      <c r="K31" s="120" t="s">
        <v>20</v>
      </c>
      <c r="L31" s="120"/>
      <c r="M31" s="122">
        <f>P12+SUM(P20:P30)</f>
        <v>6734758663.8200006</v>
      </c>
      <c r="N31" s="122"/>
      <c r="O31" s="122"/>
      <c r="P31" s="122"/>
    </row>
    <row r="32" spans="1:18" ht="15" customHeight="1" x14ac:dyDescent="0.45">
      <c r="A32" s="47"/>
      <c r="B32" s="48"/>
      <c r="C32" s="48"/>
      <c r="D32" s="48"/>
      <c r="E32" s="125"/>
      <c r="F32" s="125"/>
      <c r="G32" s="125"/>
      <c r="H32" s="125"/>
      <c r="I32" s="125"/>
      <c r="J32" s="49"/>
      <c r="K32" s="120"/>
      <c r="L32" s="120"/>
      <c r="M32" s="122"/>
      <c r="N32" s="122"/>
      <c r="O32" s="122"/>
      <c r="P32" s="122"/>
      <c r="R32" s="59"/>
    </row>
    <row r="33" spans="1:16" x14ac:dyDescent="0.45">
      <c r="A33" s="50" t="s">
        <v>21</v>
      </c>
      <c r="B33" s="50"/>
      <c r="C33" s="50"/>
      <c r="D33" s="50"/>
      <c r="E33" s="50"/>
      <c r="F33" s="50"/>
      <c r="G33" s="50"/>
      <c r="H33" s="50"/>
      <c r="I33" s="50"/>
      <c r="J33" s="50"/>
      <c r="K33" s="50"/>
      <c r="L33" s="50"/>
      <c r="M33" s="126">
        <f>M31+E31</f>
        <v>26723360412.789997</v>
      </c>
      <c r="N33" s="126"/>
      <c r="O33" s="126"/>
      <c r="P33" s="126"/>
    </row>
    <row r="34" spans="1:16" x14ac:dyDescent="0.45">
      <c r="A34" s="50"/>
      <c r="B34" s="50"/>
      <c r="C34" s="50"/>
      <c r="D34" s="50"/>
      <c r="E34" s="50"/>
      <c r="F34" s="50"/>
      <c r="G34" s="50"/>
      <c r="H34" s="50"/>
      <c r="I34" s="50"/>
      <c r="J34" s="50"/>
      <c r="K34" s="50"/>
      <c r="L34" s="50"/>
      <c r="M34" s="126"/>
      <c r="N34" s="126"/>
      <c r="O34" s="126"/>
      <c r="P34" s="126"/>
    </row>
    <row r="35" spans="1:16" x14ac:dyDescent="0.45">
      <c r="A35" s="65" t="s">
        <v>89</v>
      </c>
      <c r="B35" s="66"/>
      <c r="C35" s="66"/>
      <c r="D35" s="66"/>
      <c r="E35" s="66"/>
      <c r="F35" s="66"/>
      <c r="G35" s="66"/>
      <c r="H35" s="66"/>
      <c r="I35" s="66"/>
      <c r="J35" s="66"/>
      <c r="K35" s="66"/>
      <c r="L35" s="66"/>
    </row>
    <row r="36" spans="1:16" ht="22.15" customHeight="1" x14ac:dyDescent="0.45">
      <c r="A36" s="127" t="s">
        <v>55</v>
      </c>
      <c r="B36" s="127"/>
      <c r="C36" s="127"/>
      <c r="D36" s="127"/>
      <c r="E36" s="127"/>
      <c r="F36" s="127"/>
      <c r="G36" s="127"/>
      <c r="H36" s="127"/>
      <c r="I36" s="127"/>
      <c r="J36" s="127"/>
      <c r="K36" s="127"/>
      <c r="L36" s="127"/>
    </row>
    <row r="37" spans="1:16" ht="19.149999999999999" customHeight="1" x14ac:dyDescent="0.45">
      <c r="A37" s="127" t="s">
        <v>117</v>
      </c>
      <c r="B37" s="127"/>
      <c r="C37" s="127"/>
      <c r="D37" s="127"/>
      <c r="E37" s="127"/>
      <c r="F37" s="127"/>
      <c r="G37" s="127"/>
      <c r="H37" s="127"/>
      <c r="I37" s="127"/>
      <c r="J37" s="127"/>
      <c r="K37" s="127"/>
      <c r="L37" s="127"/>
    </row>
    <row r="38" spans="1:16" ht="32.25" customHeight="1" x14ac:dyDescent="0.45">
      <c r="A38" s="127" t="s">
        <v>118</v>
      </c>
      <c r="B38" s="127"/>
      <c r="C38" s="127"/>
      <c r="D38" s="127"/>
      <c r="E38" s="127"/>
      <c r="F38" s="127"/>
      <c r="G38" s="127"/>
      <c r="H38" s="127"/>
      <c r="I38" s="127"/>
      <c r="J38" s="127"/>
      <c r="K38" s="127"/>
      <c r="L38" s="127"/>
    </row>
    <row r="39" spans="1:16" ht="31.5" customHeight="1" x14ac:dyDescent="0.45">
      <c r="A39" s="127" t="s">
        <v>119</v>
      </c>
      <c r="B39" s="127"/>
      <c r="C39" s="127"/>
      <c r="D39" s="127"/>
      <c r="E39" s="127"/>
      <c r="F39" s="127"/>
      <c r="G39" s="127"/>
      <c r="H39" s="127"/>
      <c r="I39" s="127"/>
      <c r="J39" s="127"/>
      <c r="K39" s="127"/>
      <c r="L39" s="127"/>
    </row>
    <row r="40" spans="1:16" ht="25.15" customHeight="1" x14ac:dyDescent="0.45">
      <c r="A40" s="127" t="s">
        <v>120</v>
      </c>
      <c r="B40" s="127"/>
      <c r="C40" s="127"/>
      <c r="D40" s="127"/>
      <c r="E40" s="127"/>
      <c r="F40" s="127"/>
      <c r="G40" s="127"/>
      <c r="H40" s="127"/>
      <c r="I40" s="127"/>
      <c r="J40" s="127"/>
      <c r="K40" s="127"/>
      <c r="L40" s="127"/>
    </row>
  </sheetData>
  <customSheetViews>
    <customSheetView guid="{8EA58AF3-E87D-42A9-9890-AE18CCA466EF}" topLeftCell="O25">
      <selection activeCell="R42" sqref="R42"/>
    </customSheetView>
  </customSheetViews>
  <mergeCells count="12">
    <mergeCell ref="A40:L40"/>
    <mergeCell ref="A36:L36"/>
    <mergeCell ref="A37:L37"/>
    <mergeCell ref="A38:L38"/>
    <mergeCell ref="A39:L39"/>
    <mergeCell ref="A10:I10"/>
    <mergeCell ref="K10:P10"/>
    <mergeCell ref="J8:J11"/>
    <mergeCell ref="E31:I32"/>
    <mergeCell ref="K31:L32"/>
    <mergeCell ref="M33:P34"/>
    <mergeCell ref="M31:P32"/>
  </mergeCells>
  <pageMargins left="0.7" right="0.7" top="0.75" bottom="0.75" header="0.3" footer="0.3"/>
  <pageSetup scale="3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view="pageBreakPreview" topLeftCell="A4" zoomScale="90" zoomScaleNormal="100" zoomScaleSheetLayoutView="90" workbookViewId="0">
      <selection activeCell="K37" sqref="K37:L38"/>
    </sheetView>
  </sheetViews>
  <sheetFormatPr baseColWidth="10" defaultRowHeight="14.25" x14ac:dyDescent="0.45"/>
  <cols>
    <col min="1" max="1" width="4" customWidth="1"/>
    <col min="2" max="2" width="21.3984375" customWidth="1"/>
    <col min="3" max="3" width="2" customWidth="1"/>
    <col min="4" max="4" width="20.73046875" customWidth="1"/>
    <col min="5" max="5" width="1.3984375" customWidth="1"/>
    <col min="6" max="6" width="21.86328125" customWidth="1"/>
    <col min="7" max="7" width="3.1328125" customWidth="1"/>
    <col min="8" max="8" width="22.1328125" customWidth="1"/>
    <col min="9" max="9" width="3" customWidth="1"/>
    <col min="10" max="10" width="20.86328125" customWidth="1"/>
    <col min="11" max="11" width="1.73046875" customWidth="1"/>
    <col min="12" max="12" width="20.86328125" customWidth="1"/>
  </cols>
  <sheetData>
    <row r="1" spans="1:13" hidden="1" x14ac:dyDescent="0.45"/>
    <row r="2" spans="1:13" hidden="1" x14ac:dyDescent="0.45"/>
    <row r="3" spans="1:13" hidden="1" x14ac:dyDescent="0.45"/>
    <row r="11" spans="1:13" ht="30" x14ac:dyDescent="0.45">
      <c r="A11" s="1"/>
      <c r="B11" s="2" t="s">
        <v>0</v>
      </c>
      <c r="C11" s="2"/>
      <c r="D11" s="2" t="s">
        <v>61</v>
      </c>
      <c r="E11" s="2"/>
      <c r="F11" s="2" t="s">
        <v>23</v>
      </c>
      <c r="G11" s="117"/>
      <c r="H11" s="2" t="s">
        <v>0</v>
      </c>
      <c r="I11" s="2"/>
      <c r="J11" s="2" t="s">
        <v>61</v>
      </c>
      <c r="K11" s="2"/>
      <c r="L11" s="2" t="s">
        <v>23</v>
      </c>
      <c r="M11" s="4"/>
    </row>
    <row r="12" spans="1:13" x14ac:dyDescent="0.45">
      <c r="A12" s="1"/>
      <c r="B12" s="3"/>
      <c r="C12" s="3"/>
      <c r="D12" s="3"/>
      <c r="E12" s="3"/>
      <c r="F12" s="3"/>
      <c r="G12" s="117"/>
      <c r="H12" s="3"/>
      <c r="I12" s="3"/>
      <c r="J12" s="3"/>
      <c r="K12" s="3"/>
      <c r="L12" s="3"/>
      <c r="M12" s="5"/>
    </row>
    <row r="13" spans="1:13" ht="17.649999999999999" x14ac:dyDescent="0.45">
      <c r="A13" s="115" t="s">
        <v>3</v>
      </c>
      <c r="B13" s="115"/>
      <c r="C13" s="115"/>
      <c r="D13" s="115"/>
      <c r="E13" s="115"/>
      <c r="F13" s="115"/>
      <c r="G13" s="117"/>
      <c r="H13" s="115" t="s">
        <v>4</v>
      </c>
      <c r="I13" s="115"/>
      <c r="J13" s="115"/>
      <c r="K13" s="115"/>
      <c r="L13" s="115"/>
      <c r="M13" s="7"/>
    </row>
    <row r="14" spans="1:13" x14ac:dyDescent="0.45">
      <c r="A14" s="6"/>
      <c r="B14" s="8"/>
      <c r="C14" s="8"/>
      <c r="D14" s="8"/>
      <c r="E14" s="8"/>
      <c r="F14" s="8"/>
      <c r="G14" s="118"/>
      <c r="H14" s="8"/>
      <c r="I14" s="8"/>
      <c r="J14" s="8"/>
      <c r="K14" s="8"/>
      <c r="L14" s="8"/>
      <c r="M14" s="7"/>
    </row>
    <row r="15" spans="1:13" ht="30.75" customHeight="1" x14ac:dyDescent="0.45">
      <c r="A15" s="47">
        <v>1</v>
      </c>
      <c r="B15" s="99" t="s">
        <v>7</v>
      </c>
      <c r="C15" s="82"/>
      <c r="D15" s="104">
        <v>5115348231</v>
      </c>
      <c r="E15" s="53"/>
      <c r="F15" s="91">
        <v>64505478.270000003</v>
      </c>
      <c r="G15" s="47">
        <v>20</v>
      </c>
      <c r="H15" s="97" t="s">
        <v>8</v>
      </c>
      <c r="I15" s="95"/>
      <c r="J15" s="91">
        <v>1000000000</v>
      </c>
      <c r="K15" s="109"/>
      <c r="L15" s="91">
        <v>3785375.78</v>
      </c>
    </row>
    <row r="16" spans="1:13" ht="30.75" customHeight="1" x14ac:dyDescent="0.45">
      <c r="A16" s="47">
        <f t="shared" ref="A16:A25" si="0">A15+1</f>
        <v>2</v>
      </c>
      <c r="B16" s="94" t="s">
        <v>66</v>
      </c>
      <c r="C16" s="82"/>
      <c r="D16" s="91">
        <v>3000000000</v>
      </c>
      <c r="E16" s="53"/>
      <c r="F16" s="91">
        <v>37884114.479999997</v>
      </c>
      <c r="G16" s="47">
        <f t="shared" ref="G16:G25" si="1">G15+1</f>
        <v>21</v>
      </c>
      <c r="H16" s="97" t="s">
        <v>56</v>
      </c>
      <c r="I16" s="95"/>
      <c r="J16" s="91">
        <v>1000000000</v>
      </c>
      <c r="K16" s="109"/>
      <c r="L16" s="91">
        <v>19636858.210000001</v>
      </c>
    </row>
    <row r="17" spans="1:12" ht="30.75" customHeight="1" x14ac:dyDescent="0.45">
      <c r="A17" s="47">
        <f t="shared" si="0"/>
        <v>3</v>
      </c>
      <c r="B17" s="94" t="s">
        <v>67</v>
      </c>
      <c r="C17" s="82"/>
      <c r="D17" s="91">
        <v>2000000000</v>
      </c>
      <c r="E17" s="53"/>
      <c r="F17" s="91">
        <v>25633500.539999999</v>
      </c>
      <c r="G17" s="47">
        <f t="shared" si="1"/>
        <v>22</v>
      </c>
      <c r="H17" s="97" t="s">
        <v>56</v>
      </c>
      <c r="I17" s="95"/>
      <c r="J17" s="91">
        <v>300000000</v>
      </c>
      <c r="K17" s="109"/>
      <c r="L17" s="91">
        <v>6256250</v>
      </c>
    </row>
    <row r="18" spans="1:12" ht="30.75" customHeight="1" x14ac:dyDescent="0.45">
      <c r="A18" s="47">
        <f t="shared" si="0"/>
        <v>4</v>
      </c>
      <c r="B18" s="94" t="s">
        <v>67</v>
      </c>
      <c r="C18" s="82"/>
      <c r="D18" s="91">
        <v>1000000000</v>
      </c>
      <c r="E18" s="53"/>
      <c r="F18" s="91">
        <v>12868549.23</v>
      </c>
      <c r="G18" s="47">
        <f t="shared" si="1"/>
        <v>23</v>
      </c>
      <c r="H18" s="97" t="s">
        <v>56</v>
      </c>
      <c r="I18" s="95"/>
      <c r="J18" s="91">
        <v>299888355</v>
      </c>
      <c r="K18" s="109"/>
      <c r="L18" s="91">
        <v>6176146.6600000001</v>
      </c>
    </row>
    <row r="19" spans="1:12" ht="30.75" customHeight="1" x14ac:dyDescent="0.45">
      <c r="A19" s="47">
        <f t="shared" si="0"/>
        <v>5</v>
      </c>
      <c r="B19" s="94" t="s">
        <v>7</v>
      </c>
      <c r="C19" s="95"/>
      <c r="D19" s="91">
        <v>2300000000</v>
      </c>
      <c r="E19" s="46"/>
      <c r="F19" s="91">
        <v>28217053.530000001</v>
      </c>
      <c r="G19" s="47">
        <f t="shared" si="1"/>
        <v>24</v>
      </c>
      <c r="H19" s="97" t="s">
        <v>56</v>
      </c>
      <c r="I19" s="95"/>
      <c r="J19" s="91">
        <v>223786059</v>
      </c>
      <c r="K19" s="109"/>
      <c r="L19" s="91">
        <v>4255355.57</v>
      </c>
    </row>
    <row r="20" spans="1:12" ht="30.75" customHeight="1" x14ac:dyDescent="0.45">
      <c r="A20" s="47">
        <f t="shared" si="0"/>
        <v>6</v>
      </c>
      <c r="B20" s="94" t="s">
        <v>48</v>
      </c>
      <c r="C20" s="46"/>
      <c r="D20" s="91">
        <v>1000000000</v>
      </c>
      <c r="E20" s="46"/>
      <c r="F20" s="91">
        <v>12373663.01</v>
      </c>
      <c r="G20" s="47">
        <f t="shared" si="1"/>
        <v>25</v>
      </c>
      <c r="H20" s="97" t="s">
        <v>56</v>
      </c>
      <c r="I20" s="95"/>
      <c r="J20" s="91">
        <v>500379494</v>
      </c>
      <c r="K20" s="109"/>
      <c r="L20" s="91">
        <v>10574409.560000001</v>
      </c>
    </row>
    <row r="21" spans="1:12" ht="30.75" customHeight="1" x14ac:dyDescent="0.45">
      <c r="A21" s="47">
        <f t="shared" si="0"/>
        <v>7</v>
      </c>
      <c r="B21" s="94" t="s">
        <v>74</v>
      </c>
      <c r="C21" s="46"/>
      <c r="D21" s="91">
        <v>882581089.62</v>
      </c>
      <c r="E21" s="46"/>
      <c r="F21" s="91">
        <v>10139790.280000001</v>
      </c>
      <c r="G21" s="47">
        <f t="shared" si="1"/>
        <v>26</v>
      </c>
      <c r="H21" s="97" t="s">
        <v>56</v>
      </c>
      <c r="I21" s="95"/>
      <c r="J21" s="91">
        <v>86788886</v>
      </c>
      <c r="K21" s="109"/>
      <c r="L21" s="91">
        <v>1857811.9</v>
      </c>
    </row>
    <row r="22" spans="1:12" ht="30.75" customHeight="1" x14ac:dyDescent="0.45">
      <c r="A22" s="47">
        <f t="shared" si="0"/>
        <v>8</v>
      </c>
      <c r="B22" s="94" t="s">
        <v>84</v>
      </c>
      <c r="C22" s="54"/>
      <c r="D22" s="86">
        <v>1200000000</v>
      </c>
      <c r="E22" s="46"/>
      <c r="F22" s="91">
        <v>3271087.29</v>
      </c>
      <c r="G22" s="47">
        <f t="shared" si="1"/>
        <v>27</v>
      </c>
      <c r="H22" s="97" t="s">
        <v>56</v>
      </c>
      <c r="I22" s="95"/>
      <c r="J22" s="91">
        <v>56998668</v>
      </c>
      <c r="K22" s="109"/>
      <c r="L22" s="91">
        <v>1242857.78</v>
      </c>
    </row>
    <row r="23" spans="1:12" ht="30.75" customHeight="1" x14ac:dyDescent="0.45">
      <c r="A23" s="47">
        <f t="shared" si="0"/>
        <v>9</v>
      </c>
      <c r="B23" s="94" t="s">
        <v>84</v>
      </c>
      <c r="C23" s="54"/>
      <c r="D23" s="86">
        <v>300000000</v>
      </c>
      <c r="E23" s="46"/>
      <c r="F23" s="91">
        <v>2200856.7000000002</v>
      </c>
      <c r="G23" s="47">
        <f t="shared" si="1"/>
        <v>28</v>
      </c>
      <c r="H23" s="97" t="s">
        <v>8</v>
      </c>
      <c r="I23" s="46"/>
      <c r="J23" s="91">
        <v>2500000000</v>
      </c>
      <c r="K23" s="18"/>
      <c r="L23" s="91">
        <v>13503444.439999999</v>
      </c>
    </row>
    <row r="24" spans="1:12" ht="30.75" customHeight="1" x14ac:dyDescent="0.45">
      <c r="A24" s="47">
        <f t="shared" si="0"/>
        <v>10</v>
      </c>
      <c r="B24" s="94" t="s">
        <v>74</v>
      </c>
      <c r="C24" s="54"/>
      <c r="D24" s="86">
        <v>700000000</v>
      </c>
      <c r="E24" s="46"/>
      <c r="F24" s="91">
        <v>3284766.82</v>
      </c>
      <c r="G24" s="47">
        <f t="shared" si="1"/>
        <v>29</v>
      </c>
      <c r="H24" s="97" t="s">
        <v>8</v>
      </c>
      <c r="I24" s="46"/>
      <c r="J24" s="91">
        <v>569432472.52999997</v>
      </c>
      <c r="K24" s="18"/>
      <c r="L24" s="91">
        <v>3100625.28</v>
      </c>
    </row>
    <row r="25" spans="1:12" ht="30.75" customHeight="1" x14ac:dyDescent="0.45">
      <c r="A25" s="47">
        <f t="shared" si="0"/>
        <v>11</v>
      </c>
      <c r="B25" s="94" t="s">
        <v>74</v>
      </c>
      <c r="C25" s="54"/>
      <c r="D25" s="86">
        <v>1000000000</v>
      </c>
      <c r="E25" s="46"/>
      <c r="F25" s="91">
        <v>3389473.71</v>
      </c>
      <c r="G25" s="47">
        <f t="shared" si="1"/>
        <v>30</v>
      </c>
      <c r="H25" s="97" t="s">
        <v>8</v>
      </c>
      <c r="I25" s="46"/>
      <c r="J25" s="91">
        <v>2250000000</v>
      </c>
      <c r="K25" s="109"/>
      <c r="L25" s="91">
        <v>15865283.970000001</v>
      </c>
    </row>
    <row r="26" spans="1:12" ht="30.75" customHeight="1" x14ac:dyDescent="0.45">
      <c r="A26" s="47">
        <f t="shared" ref="A26" si="2">A25+1</f>
        <v>12</v>
      </c>
      <c r="B26" s="94" t="s">
        <v>48</v>
      </c>
      <c r="C26" s="54"/>
      <c r="D26" s="86">
        <v>1000000000</v>
      </c>
      <c r="E26" s="46"/>
      <c r="F26" s="91">
        <v>3607452.6</v>
      </c>
      <c r="G26" s="47">
        <f t="shared" ref="G26" si="3">G25+1</f>
        <v>31</v>
      </c>
      <c r="H26" s="97" t="s">
        <v>8</v>
      </c>
      <c r="I26" s="46"/>
      <c r="J26" s="91">
        <v>700000000</v>
      </c>
      <c r="K26" s="18"/>
      <c r="L26" s="91">
        <v>7808842.1500000004</v>
      </c>
    </row>
    <row r="27" spans="1:12" ht="30.75" customHeight="1" x14ac:dyDescent="0.45">
      <c r="A27" s="47">
        <f t="shared" ref="A27:A33" si="4">A26+1</f>
        <v>13</v>
      </c>
      <c r="B27" s="94" t="s">
        <v>48</v>
      </c>
      <c r="C27" s="54"/>
      <c r="D27" s="86">
        <v>1000000000</v>
      </c>
      <c r="E27" s="46"/>
      <c r="F27" s="91">
        <v>2195663.09</v>
      </c>
      <c r="G27" s="47"/>
      <c r="H27" s="46"/>
      <c r="I27" s="46"/>
      <c r="J27" s="46"/>
      <c r="K27" s="46"/>
      <c r="L27" s="64"/>
    </row>
    <row r="28" spans="1:12" ht="30.75" customHeight="1" x14ac:dyDescent="0.45">
      <c r="A28" s="47">
        <f t="shared" si="4"/>
        <v>14</v>
      </c>
      <c r="B28" s="94" t="s">
        <v>48</v>
      </c>
      <c r="C28" s="54"/>
      <c r="D28" s="86">
        <v>1000000000</v>
      </c>
      <c r="E28" s="46"/>
      <c r="F28" s="91">
        <v>9242091.1799999997</v>
      </c>
      <c r="G28" s="47"/>
      <c r="H28" s="46"/>
      <c r="I28" s="46"/>
      <c r="J28" s="46"/>
      <c r="K28" s="46"/>
      <c r="L28" s="64"/>
    </row>
    <row r="29" spans="1:12" ht="30.75" customHeight="1" x14ac:dyDescent="0.45">
      <c r="A29" s="47">
        <f t="shared" si="4"/>
        <v>15</v>
      </c>
      <c r="B29" s="94" t="s">
        <v>95</v>
      </c>
      <c r="C29" s="46"/>
      <c r="D29" s="91">
        <v>600000000</v>
      </c>
      <c r="E29" s="46"/>
      <c r="F29" s="91">
        <v>3326284.09</v>
      </c>
      <c r="G29" s="47"/>
      <c r="H29" s="46"/>
      <c r="I29" s="46"/>
      <c r="J29" s="46"/>
      <c r="K29" s="46"/>
      <c r="L29" s="64"/>
    </row>
    <row r="30" spans="1:12" ht="30.75" customHeight="1" x14ac:dyDescent="0.45">
      <c r="A30" s="47">
        <f t="shared" si="4"/>
        <v>16</v>
      </c>
      <c r="B30" s="94" t="s">
        <v>96</v>
      </c>
      <c r="C30" s="46"/>
      <c r="D30" s="91">
        <v>800000000</v>
      </c>
      <c r="E30" s="46"/>
      <c r="F30" s="91">
        <v>7222983.9800000004</v>
      </c>
      <c r="G30" s="47"/>
      <c r="H30" s="46"/>
      <c r="I30" s="46"/>
      <c r="J30" s="46"/>
      <c r="K30" s="46"/>
      <c r="L30" s="64"/>
    </row>
    <row r="31" spans="1:12" ht="30.75" customHeight="1" x14ac:dyDescent="0.45">
      <c r="A31" s="47">
        <f t="shared" si="4"/>
        <v>17</v>
      </c>
      <c r="B31" s="94" t="s">
        <v>97</v>
      </c>
      <c r="C31" s="46"/>
      <c r="D31" s="91">
        <v>200000000</v>
      </c>
      <c r="E31" s="46"/>
      <c r="F31" s="91">
        <v>1817237.78</v>
      </c>
      <c r="G31" s="47"/>
      <c r="H31" s="46"/>
      <c r="I31" s="46"/>
      <c r="J31" s="46"/>
      <c r="K31" s="46"/>
      <c r="L31" s="64"/>
    </row>
    <row r="32" spans="1:12" ht="30.75" customHeight="1" x14ac:dyDescent="0.45">
      <c r="A32" s="47">
        <f t="shared" si="4"/>
        <v>18</v>
      </c>
      <c r="B32" s="94" t="s">
        <v>96</v>
      </c>
      <c r="D32" s="91">
        <v>200000000</v>
      </c>
      <c r="E32" s="46"/>
      <c r="F32" s="91">
        <v>0</v>
      </c>
      <c r="G32" s="47"/>
      <c r="H32" s="46"/>
      <c r="I32" s="46"/>
      <c r="J32" s="46"/>
      <c r="K32" s="46"/>
      <c r="L32" s="64"/>
    </row>
    <row r="33" spans="1:12" ht="30.75" customHeight="1" x14ac:dyDescent="0.45">
      <c r="A33" s="47">
        <f t="shared" si="4"/>
        <v>19</v>
      </c>
      <c r="B33" s="94" t="s">
        <v>113</v>
      </c>
      <c r="D33" s="91">
        <v>200000000</v>
      </c>
      <c r="E33" s="46"/>
      <c r="F33" s="91">
        <v>0</v>
      </c>
      <c r="G33" s="47"/>
      <c r="H33" s="46"/>
      <c r="I33" s="46"/>
      <c r="J33" s="46"/>
      <c r="K33" s="46"/>
      <c r="L33" s="64"/>
    </row>
    <row r="34" spans="1:12" ht="15" customHeight="1" x14ac:dyDescent="0.45">
      <c r="A34" s="48" t="s">
        <v>19</v>
      </c>
      <c r="B34" s="48"/>
      <c r="C34" s="48"/>
      <c r="D34" s="48"/>
      <c r="E34" s="125">
        <f>SUM(F15:F33)</f>
        <v>231180046.57999995</v>
      </c>
      <c r="F34" s="125"/>
      <c r="H34" s="119" t="s">
        <v>20</v>
      </c>
      <c r="I34" s="119"/>
      <c r="J34" s="119"/>
      <c r="K34" s="122">
        <f>SUM(L15:L27)</f>
        <v>94063261.300000012</v>
      </c>
      <c r="L34" s="122"/>
    </row>
    <row r="35" spans="1:12" ht="15" customHeight="1" x14ac:dyDescent="0.45">
      <c r="A35" s="48"/>
      <c r="B35" s="48"/>
      <c r="C35" s="48"/>
      <c r="D35" s="48"/>
      <c r="E35" s="125"/>
      <c r="F35" s="125"/>
      <c r="G35" s="27"/>
      <c r="H35" s="119"/>
      <c r="I35" s="119"/>
      <c r="J35" s="119"/>
      <c r="K35" s="122"/>
      <c r="L35" s="122"/>
    </row>
    <row r="36" spans="1:12" ht="15" customHeight="1" x14ac:dyDescent="0.45">
      <c r="B36" s="9"/>
      <c r="C36" s="9"/>
      <c r="D36" s="9"/>
      <c r="E36" s="9"/>
      <c r="F36" s="9"/>
      <c r="G36" s="27"/>
      <c r="H36" s="27"/>
      <c r="I36" s="27"/>
      <c r="J36" s="27"/>
      <c r="K36" s="27"/>
      <c r="L36" s="27"/>
    </row>
    <row r="37" spans="1:12" ht="15" customHeight="1" x14ac:dyDescent="0.45">
      <c r="A37" s="50" t="s">
        <v>24</v>
      </c>
      <c r="B37" s="50"/>
      <c r="C37" s="50"/>
      <c r="D37" s="50"/>
      <c r="E37" s="50"/>
      <c r="F37" s="50"/>
      <c r="G37" s="50"/>
      <c r="H37" s="50"/>
      <c r="I37" s="50"/>
      <c r="J37" s="50"/>
      <c r="K37" s="128">
        <f>K34+E34</f>
        <v>325243307.88</v>
      </c>
      <c r="L37" s="128"/>
    </row>
    <row r="38" spans="1:12" ht="15" customHeight="1" x14ac:dyDescent="0.45">
      <c r="A38" s="50"/>
      <c r="B38" s="50"/>
      <c r="C38" s="50"/>
      <c r="D38" s="50"/>
      <c r="E38" s="50"/>
      <c r="F38" s="50"/>
      <c r="G38" s="50"/>
      <c r="H38" s="50"/>
      <c r="I38" s="50"/>
      <c r="J38" s="50"/>
      <c r="K38" s="128"/>
      <c r="L38" s="128"/>
    </row>
    <row r="39" spans="1:12" x14ac:dyDescent="0.45">
      <c r="A39" s="65" t="s">
        <v>89</v>
      </c>
      <c r="B39" s="66"/>
      <c r="C39" s="66"/>
      <c r="D39" s="66"/>
      <c r="E39" s="66"/>
      <c r="F39" s="66"/>
      <c r="G39" s="66"/>
      <c r="H39" s="66"/>
      <c r="I39" s="66"/>
      <c r="J39" s="66"/>
      <c r="K39" s="66"/>
      <c r="L39" s="66"/>
    </row>
    <row r="40" spans="1:12" x14ac:dyDescent="0.45">
      <c r="A40" s="127" t="s">
        <v>55</v>
      </c>
      <c r="B40" s="127"/>
      <c r="C40" s="127"/>
      <c r="D40" s="127"/>
      <c r="E40" s="127"/>
      <c r="F40" s="127"/>
      <c r="G40" s="127"/>
      <c r="H40" s="127"/>
      <c r="I40" s="127"/>
      <c r="J40" s="127"/>
      <c r="K40" s="127"/>
      <c r="L40" s="127"/>
    </row>
    <row r="41" spans="1:12" x14ac:dyDescent="0.45">
      <c r="B41" s="27"/>
      <c r="C41" s="27"/>
      <c r="D41" s="27"/>
      <c r="E41" s="27"/>
      <c r="F41" s="27"/>
    </row>
    <row r="42" spans="1:12" x14ac:dyDescent="0.45">
      <c r="B42" s="27"/>
      <c r="C42" s="27"/>
      <c r="D42" s="27"/>
      <c r="E42" s="27"/>
      <c r="F42" s="27"/>
    </row>
  </sheetData>
  <customSheetViews>
    <customSheetView guid="{8EA58AF3-E87D-42A9-9890-AE18CCA466EF}" showGridLines="0" hiddenRows="1" topLeftCell="A4">
      <selection activeCell="D23" sqref="D23:D24"/>
    </customSheetView>
  </customSheetViews>
  <mergeCells count="8">
    <mergeCell ref="A13:F13"/>
    <mergeCell ref="H13:L13"/>
    <mergeCell ref="A40:L40"/>
    <mergeCell ref="E34:F35"/>
    <mergeCell ref="H34:J35"/>
    <mergeCell ref="K34:L35"/>
    <mergeCell ref="K37:L38"/>
    <mergeCell ref="G11:G14"/>
  </mergeCells>
  <pageMargins left="0.7" right="0.7" top="0.75" bottom="0.75" header="0.3" footer="0.3"/>
  <pageSetup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B30"/>
  <sheetViews>
    <sheetView showGridLines="0" view="pageBreakPreview" zoomScale="90" zoomScaleNormal="90" zoomScaleSheetLayoutView="90" workbookViewId="0">
      <selection activeCell="K11" sqref="K11"/>
    </sheetView>
  </sheetViews>
  <sheetFormatPr baseColWidth="10" defaultRowHeight="14.25" x14ac:dyDescent="0.45"/>
  <cols>
    <col min="1" max="1" width="4.3984375" customWidth="1"/>
    <col min="2" max="2" width="31" customWidth="1"/>
    <col min="3" max="3" width="2.59765625" customWidth="1"/>
    <col min="4" max="4" width="17.86328125" customWidth="1"/>
    <col min="5" max="5" width="3" customWidth="1"/>
    <col min="6" max="6" width="20.86328125" customWidth="1"/>
    <col min="7" max="7" width="2.265625" customWidth="1"/>
    <col min="8" max="8" width="18.265625" customWidth="1"/>
    <col min="9" max="9" width="22.86328125" customWidth="1"/>
    <col min="10" max="10" width="3" customWidth="1"/>
    <col min="11" max="11" width="17.1328125" customWidth="1"/>
    <col min="12" max="12" width="3.59765625" customWidth="1"/>
    <col min="13" max="13" width="32" customWidth="1"/>
    <col min="16" max="16" width="16" bestFit="1" customWidth="1"/>
  </cols>
  <sheetData>
    <row r="7" spans="1:19" ht="8.25" customHeight="1" x14ac:dyDescent="0.45"/>
    <row r="8" spans="1:19" ht="4.5" customHeight="1" x14ac:dyDescent="0.45">
      <c r="A8" s="1"/>
      <c r="B8" s="1"/>
      <c r="C8" s="1"/>
      <c r="D8" s="1"/>
      <c r="E8" s="1"/>
      <c r="F8" s="1"/>
      <c r="G8" s="1"/>
      <c r="H8" s="1"/>
      <c r="I8" s="1"/>
      <c r="J8" s="1"/>
      <c r="K8" s="1"/>
      <c r="L8" s="1"/>
      <c r="M8" s="7"/>
      <c r="N8" s="7"/>
      <c r="O8" s="7"/>
      <c r="P8" s="7"/>
      <c r="Q8" s="7"/>
      <c r="R8" s="7"/>
      <c r="S8" s="7"/>
    </row>
    <row r="9" spans="1:19" ht="47.25" customHeight="1" x14ac:dyDescent="0.45">
      <c r="A9" s="1"/>
      <c r="B9" s="29" t="s">
        <v>57</v>
      </c>
      <c r="C9" s="1"/>
      <c r="D9" s="30" t="s">
        <v>58</v>
      </c>
      <c r="E9" s="1"/>
      <c r="F9" s="29" t="s">
        <v>61</v>
      </c>
      <c r="G9" s="30"/>
      <c r="H9" s="29" t="s">
        <v>121</v>
      </c>
      <c r="I9" s="29" t="s">
        <v>123</v>
      </c>
      <c r="J9" s="30"/>
      <c r="K9" s="29" t="s">
        <v>22</v>
      </c>
      <c r="L9" s="30"/>
      <c r="M9" s="7"/>
      <c r="N9" s="7"/>
      <c r="O9" s="7"/>
      <c r="P9" s="7"/>
      <c r="Q9" s="7"/>
      <c r="R9" s="7"/>
      <c r="S9" s="7"/>
    </row>
    <row r="10" spans="1:19" x14ac:dyDescent="0.45">
      <c r="A10" s="1"/>
      <c r="B10" s="1"/>
      <c r="C10" s="1"/>
      <c r="D10" s="1"/>
      <c r="E10" s="1"/>
      <c r="F10" s="1"/>
      <c r="G10" s="1"/>
      <c r="H10" s="1"/>
      <c r="I10" s="1"/>
      <c r="J10" s="1"/>
      <c r="K10" s="1"/>
      <c r="L10" s="1"/>
      <c r="M10" s="7"/>
      <c r="N10" s="7"/>
      <c r="O10" s="7"/>
      <c r="P10" s="7"/>
      <c r="Q10" s="7"/>
      <c r="R10" s="7"/>
      <c r="S10" s="7"/>
    </row>
    <row r="11" spans="1:19" ht="15.75" x14ac:dyDescent="0.45">
      <c r="A11" s="44">
        <v>1</v>
      </c>
      <c r="B11" s="71" t="s">
        <v>62</v>
      </c>
      <c r="C11" s="69"/>
      <c r="D11" s="71" t="s">
        <v>59</v>
      </c>
      <c r="E11" s="69"/>
      <c r="F11" s="72">
        <v>16200000</v>
      </c>
      <c r="G11" s="69"/>
      <c r="H11" s="72">
        <v>2700000</v>
      </c>
      <c r="I11" s="73">
        <v>2700000</v>
      </c>
      <c r="J11" s="60"/>
      <c r="K11" s="72">
        <v>0</v>
      </c>
      <c r="L11" s="130"/>
      <c r="P11" s="37"/>
    </row>
    <row r="12" spans="1:19" ht="23.25" x14ac:dyDescent="0.45">
      <c r="A12" s="57">
        <f>A11+1</f>
        <v>2</v>
      </c>
      <c r="B12" s="74" t="s">
        <v>63</v>
      </c>
      <c r="C12" s="69"/>
      <c r="D12" s="74" t="s">
        <v>60</v>
      </c>
      <c r="E12" s="69"/>
      <c r="F12" s="75">
        <v>100000000</v>
      </c>
      <c r="G12" s="69"/>
      <c r="H12" s="72">
        <v>8016.88</v>
      </c>
      <c r="I12" s="73">
        <v>0</v>
      </c>
      <c r="J12" s="60"/>
      <c r="K12" s="75">
        <v>8016.88</v>
      </c>
      <c r="L12" s="130"/>
    </row>
    <row r="13" spans="1:19" ht="23.25" x14ac:dyDescent="0.45">
      <c r="A13" s="112"/>
      <c r="B13" s="71" t="s">
        <v>125</v>
      </c>
      <c r="C13" s="69"/>
      <c r="D13" s="74" t="s">
        <v>60</v>
      </c>
      <c r="E13" s="69"/>
      <c r="F13" s="75">
        <v>50000000</v>
      </c>
      <c r="G13" s="69"/>
      <c r="H13" s="72">
        <v>0</v>
      </c>
      <c r="I13" s="73">
        <v>0</v>
      </c>
      <c r="J13" s="60"/>
      <c r="K13" s="75">
        <v>24068.31</v>
      </c>
      <c r="L13" s="130"/>
    </row>
    <row r="14" spans="1:19" ht="23.25" x14ac:dyDescent="0.45">
      <c r="A14" s="57">
        <f>A12+1</f>
        <v>3</v>
      </c>
      <c r="B14" s="71" t="s">
        <v>70</v>
      </c>
      <c r="C14" s="69"/>
      <c r="D14" s="71" t="s">
        <v>60</v>
      </c>
      <c r="E14" s="69"/>
      <c r="F14" s="72">
        <v>75000000</v>
      </c>
      <c r="G14" s="69"/>
      <c r="H14" s="72">
        <v>46307668.420000002</v>
      </c>
      <c r="I14" s="73">
        <v>46216829.130000003</v>
      </c>
      <c r="J14" s="60"/>
      <c r="K14" s="72">
        <v>90839.29</v>
      </c>
      <c r="L14" s="130"/>
      <c r="M14" s="19"/>
    </row>
    <row r="15" spans="1:19" ht="34.9" x14ac:dyDescent="0.45">
      <c r="A15" s="57">
        <f t="shared" ref="A15:A20" si="0">A14+1</f>
        <v>4</v>
      </c>
      <c r="B15" s="71" t="s">
        <v>124</v>
      </c>
      <c r="C15" s="69"/>
      <c r="D15" s="71" t="s">
        <v>60</v>
      </c>
      <c r="E15" s="69"/>
      <c r="F15" s="72">
        <v>100000000</v>
      </c>
      <c r="G15" s="69"/>
      <c r="H15" s="72">
        <v>0</v>
      </c>
      <c r="I15" s="73">
        <v>0</v>
      </c>
      <c r="J15" s="60"/>
      <c r="K15" s="72">
        <v>38158864.780000001</v>
      </c>
      <c r="L15" s="130"/>
    </row>
    <row r="16" spans="1:19" ht="34.9" x14ac:dyDescent="0.45">
      <c r="A16" s="112">
        <f t="shared" si="0"/>
        <v>5</v>
      </c>
      <c r="B16" s="71" t="s">
        <v>71</v>
      </c>
      <c r="C16" s="69"/>
      <c r="D16" s="71" t="s">
        <v>60</v>
      </c>
      <c r="E16" s="69"/>
      <c r="F16" s="75">
        <v>50000000</v>
      </c>
      <c r="G16" s="69"/>
      <c r="H16" s="72">
        <v>0</v>
      </c>
      <c r="I16" s="73">
        <v>0</v>
      </c>
      <c r="J16" s="60"/>
      <c r="K16" s="72">
        <v>8577353.4100000001</v>
      </c>
      <c r="L16" s="63"/>
    </row>
    <row r="17" spans="1:28" ht="34.9" x14ac:dyDescent="0.45">
      <c r="A17" s="112">
        <f t="shared" si="0"/>
        <v>6</v>
      </c>
      <c r="B17" s="71" t="s">
        <v>126</v>
      </c>
      <c r="C17" s="69"/>
      <c r="D17" s="71" t="s">
        <v>60</v>
      </c>
      <c r="E17" s="69"/>
      <c r="F17" s="75">
        <v>100000000</v>
      </c>
      <c r="G17" s="69"/>
      <c r="H17" s="72">
        <v>0</v>
      </c>
      <c r="I17" s="73">
        <v>0</v>
      </c>
      <c r="J17" s="60"/>
      <c r="K17" s="72">
        <v>82666672.030000001</v>
      </c>
      <c r="L17" s="111"/>
    </row>
    <row r="18" spans="1:28" ht="34.9" x14ac:dyDescent="0.45">
      <c r="A18" s="112"/>
      <c r="B18" s="71" t="s">
        <v>124</v>
      </c>
      <c r="C18" s="69"/>
      <c r="D18" s="71" t="s">
        <v>127</v>
      </c>
      <c r="E18" s="69"/>
      <c r="F18" s="75">
        <v>64000000</v>
      </c>
      <c r="G18" s="69"/>
      <c r="H18" s="72">
        <v>0</v>
      </c>
      <c r="I18" s="73">
        <v>0</v>
      </c>
      <c r="J18" s="60"/>
      <c r="K18" s="72">
        <v>64000000</v>
      </c>
      <c r="L18" s="111"/>
    </row>
    <row r="19" spans="1:28" ht="15.75" x14ac:dyDescent="0.45">
      <c r="A19" s="112">
        <f>A17+1</f>
        <v>7</v>
      </c>
      <c r="B19" s="76" t="s">
        <v>128</v>
      </c>
      <c r="C19" s="70"/>
      <c r="D19" s="76" t="s">
        <v>72</v>
      </c>
      <c r="E19" s="70"/>
      <c r="F19" s="73">
        <v>30000000</v>
      </c>
      <c r="G19" s="70"/>
      <c r="H19" s="72">
        <v>0</v>
      </c>
      <c r="I19" s="73">
        <v>0</v>
      </c>
      <c r="J19" s="61"/>
      <c r="K19" s="73">
        <v>23116973.489999998</v>
      </c>
      <c r="L19" s="43"/>
    </row>
    <row r="20" spans="1:28" ht="23.25" x14ac:dyDescent="0.45">
      <c r="A20" s="112">
        <f t="shared" si="0"/>
        <v>8</v>
      </c>
      <c r="B20" s="76" t="s">
        <v>129</v>
      </c>
      <c r="C20" s="70"/>
      <c r="D20" s="76" t="s">
        <v>73</v>
      </c>
      <c r="E20" s="70"/>
      <c r="F20" s="73">
        <v>100000000</v>
      </c>
      <c r="G20" s="70"/>
      <c r="H20" s="72">
        <v>0</v>
      </c>
      <c r="I20" s="73">
        <v>0</v>
      </c>
      <c r="J20" s="61"/>
      <c r="K20" s="73">
        <v>0</v>
      </c>
      <c r="L20" s="43"/>
    </row>
    <row r="21" spans="1:28" ht="28.5" customHeight="1" x14ac:dyDescent="0.45">
      <c r="A21" s="129" t="s">
        <v>122</v>
      </c>
      <c r="B21" s="129"/>
      <c r="C21" s="129"/>
      <c r="D21" s="129"/>
      <c r="E21" s="36"/>
      <c r="F21" s="131">
        <f>SUM(H11:H20)</f>
        <v>49015685.300000004</v>
      </c>
      <c r="G21" s="130"/>
      <c r="H21" s="131" t="s">
        <v>130</v>
      </c>
      <c r="I21" s="131"/>
      <c r="J21" s="131"/>
      <c r="K21" s="131">
        <f>SUM(K11:K20)</f>
        <v>216642788.19</v>
      </c>
    </row>
    <row r="22" spans="1:28" ht="28.5" customHeight="1" x14ac:dyDescent="0.45">
      <c r="A22" s="129"/>
      <c r="B22" s="129"/>
      <c r="C22" s="129"/>
      <c r="D22" s="129"/>
      <c r="E22" s="36"/>
      <c r="F22" s="131"/>
      <c r="G22" s="130"/>
      <c r="H22" s="131"/>
      <c r="I22" s="131"/>
      <c r="J22" s="131"/>
      <c r="K22" s="131"/>
    </row>
    <row r="23" spans="1:28" x14ac:dyDescent="0.45">
      <c r="A23" s="27"/>
    </row>
    <row r="24" spans="1:28" x14ac:dyDescent="0.45">
      <c r="A24" s="27" t="s">
        <v>69</v>
      </c>
    </row>
    <row r="25" spans="1:28" x14ac:dyDescent="0.45">
      <c r="A25" s="27"/>
    </row>
    <row r="27" spans="1:28" ht="22.15" x14ac:dyDescent="0.55000000000000004">
      <c r="AB27" s="14"/>
    </row>
    <row r="28" spans="1:28" ht="22.15" x14ac:dyDescent="0.55000000000000004">
      <c r="AB28" s="14"/>
    </row>
    <row r="29" spans="1:28" ht="22.15" x14ac:dyDescent="0.55000000000000004">
      <c r="AB29" s="14"/>
    </row>
    <row r="30" spans="1:28" ht="22.15" x14ac:dyDescent="0.55000000000000004">
      <c r="AB30" s="14"/>
    </row>
  </sheetData>
  <customSheetViews>
    <customSheetView guid="{8EA58AF3-E87D-42A9-9890-AE18CCA466EF}" scale="90" topLeftCell="A12">
      <selection activeCell="F21" sqref="F21:F22"/>
    </customSheetView>
  </customSheetViews>
  <mergeCells count="7">
    <mergeCell ref="A21:D22"/>
    <mergeCell ref="L11:L15"/>
    <mergeCell ref="K21:K22"/>
    <mergeCell ref="H21:I22"/>
    <mergeCell ref="F21:F22"/>
    <mergeCell ref="G21:G22"/>
    <mergeCell ref="J21:J22"/>
  </mergeCells>
  <pageMargins left="0.7" right="0.7" top="0.75" bottom="0.75" header="0.3" footer="0.3"/>
  <pageSetup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showGridLines="0" view="pageBreakPreview" topLeftCell="A4" zoomScale="80" zoomScaleNormal="100" zoomScaleSheetLayoutView="80" workbookViewId="0">
      <selection activeCell="Y57" sqref="Y57:Y58"/>
    </sheetView>
  </sheetViews>
  <sheetFormatPr baseColWidth="10" defaultRowHeight="14.25" x14ac:dyDescent="0.45"/>
  <cols>
    <col min="1" max="1" width="4" customWidth="1"/>
    <col min="2" max="2" width="21.3984375" customWidth="1"/>
    <col min="3" max="3" width="2" customWidth="1"/>
    <col min="4" max="4" width="17.3984375" customWidth="1"/>
    <col min="5" max="5" width="1.3984375" customWidth="1"/>
    <col min="6" max="6" width="18.59765625" customWidth="1"/>
    <col min="7" max="7" width="1" customWidth="1"/>
    <col min="8" max="8" width="24.265625" customWidth="1"/>
    <col min="9" max="9" width="1.59765625" customWidth="1"/>
    <col min="10" max="10" width="4.1328125" customWidth="1"/>
    <col min="11" max="11" width="22.1328125" customWidth="1"/>
    <col min="12" max="12" width="2.1328125" customWidth="1"/>
    <col min="13" max="13" width="20.59765625" customWidth="1"/>
    <col min="14" max="14" width="1.73046875" customWidth="1"/>
    <col min="15" max="15" width="23.73046875" customWidth="1"/>
    <col min="16" max="16" width="1.265625" customWidth="1"/>
    <col min="17" max="17" width="24.3984375" customWidth="1"/>
    <col min="18" max="18" width="3.86328125" customWidth="1"/>
    <col min="19" max="19" width="24" customWidth="1"/>
    <col min="20" max="20" width="1.59765625" customWidth="1"/>
    <col min="21" max="21" width="17.73046875" customWidth="1"/>
    <col min="22" max="22" width="2.1328125" customWidth="1"/>
    <col min="23" max="23" width="26.59765625" customWidth="1"/>
    <col min="24" max="24" width="1.73046875" customWidth="1"/>
    <col min="25" max="25" width="25.73046875" customWidth="1"/>
  </cols>
  <sheetData>
    <row r="1" spans="1:26" hidden="1" x14ac:dyDescent="0.45"/>
    <row r="2" spans="1:26" hidden="1" x14ac:dyDescent="0.45"/>
    <row r="3" spans="1:26" hidden="1" x14ac:dyDescent="0.45"/>
    <row r="11" spans="1:26" ht="30" x14ac:dyDescent="0.45">
      <c r="A11" s="1"/>
      <c r="B11" s="2" t="s">
        <v>0</v>
      </c>
      <c r="C11" s="2"/>
      <c r="D11" s="2" t="s">
        <v>25</v>
      </c>
      <c r="E11" s="2"/>
      <c r="F11" s="2" t="s">
        <v>26</v>
      </c>
      <c r="G11" s="2"/>
      <c r="H11" s="2" t="s">
        <v>27</v>
      </c>
      <c r="I11" s="2"/>
      <c r="J11" s="117"/>
      <c r="K11" s="2" t="s">
        <v>0</v>
      </c>
      <c r="L11" s="2"/>
      <c r="M11" s="2" t="s">
        <v>25</v>
      </c>
      <c r="N11" s="2"/>
      <c r="O11" s="2" t="s">
        <v>26</v>
      </c>
      <c r="P11" s="2"/>
      <c r="Q11" s="2" t="s">
        <v>27</v>
      </c>
      <c r="R11" s="141"/>
      <c r="S11" s="2" t="s">
        <v>0</v>
      </c>
      <c r="T11" s="2"/>
      <c r="U11" s="2" t="s">
        <v>25</v>
      </c>
      <c r="V11" s="2"/>
      <c r="W11" s="2" t="s">
        <v>26</v>
      </c>
      <c r="X11" s="2"/>
      <c r="Y11" s="2" t="s">
        <v>27</v>
      </c>
    </row>
    <row r="12" spans="1:26" ht="14.25" customHeight="1" x14ac:dyDescent="0.45">
      <c r="A12" s="1"/>
      <c r="B12" s="3"/>
      <c r="C12" s="3"/>
      <c r="D12" s="3"/>
      <c r="E12" s="3"/>
      <c r="F12" s="3"/>
      <c r="G12" s="3"/>
      <c r="H12" s="3"/>
      <c r="I12" s="3"/>
      <c r="J12" s="117"/>
      <c r="K12" s="3"/>
      <c r="L12" s="3"/>
      <c r="M12" s="3"/>
      <c r="N12" s="3"/>
      <c r="O12" s="3"/>
      <c r="P12" s="3"/>
      <c r="Q12" s="3"/>
      <c r="R12" s="141"/>
      <c r="S12" s="3"/>
      <c r="T12" s="3"/>
      <c r="U12" s="3"/>
      <c r="V12" s="3"/>
      <c r="W12" s="3"/>
      <c r="X12" s="3"/>
      <c r="Y12" s="3"/>
    </row>
    <row r="13" spans="1:26" ht="17.649999999999999" x14ac:dyDescent="0.45">
      <c r="A13" s="115" t="s">
        <v>28</v>
      </c>
      <c r="B13" s="115"/>
      <c r="C13" s="115"/>
      <c r="D13" s="115"/>
      <c r="E13" s="115"/>
      <c r="F13" s="115"/>
      <c r="G13" s="115"/>
      <c r="H13" s="115"/>
      <c r="I13" s="6"/>
      <c r="J13" s="117"/>
      <c r="K13" s="115" t="s">
        <v>29</v>
      </c>
      <c r="L13" s="115"/>
      <c r="M13" s="115"/>
      <c r="N13" s="115"/>
      <c r="O13" s="115"/>
      <c r="P13" s="115"/>
      <c r="Q13" s="115"/>
      <c r="R13" s="141"/>
      <c r="S13" s="115" t="s">
        <v>51</v>
      </c>
      <c r="T13" s="115"/>
      <c r="U13" s="115"/>
      <c r="V13" s="115"/>
      <c r="W13" s="115"/>
      <c r="X13" s="115"/>
      <c r="Y13" s="115"/>
    </row>
    <row r="14" spans="1:26" ht="14.25" customHeight="1" x14ac:dyDescent="0.45">
      <c r="A14" s="6"/>
      <c r="B14" s="17"/>
      <c r="C14" s="17"/>
      <c r="D14" s="17"/>
      <c r="E14" s="17"/>
      <c r="F14" s="17"/>
      <c r="G14" s="17"/>
      <c r="H14" s="17"/>
      <c r="I14" s="8"/>
      <c r="J14" s="118"/>
      <c r="K14" s="8"/>
      <c r="L14" s="8"/>
      <c r="M14" s="8"/>
      <c r="N14" s="8"/>
      <c r="O14" s="8"/>
      <c r="P14" s="8"/>
      <c r="Q14" s="17"/>
      <c r="R14" s="141"/>
      <c r="S14" s="8"/>
      <c r="T14" s="8"/>
      <c r="U14" s="8"/>
      <c r="V14" s="8"/>
      <c r="W14" s="8"/>
      <c r="X14" s="8"/>
      <c r="Y14" s="17"/>
    </row>
    <row r="15" spans="1:26" ht="38.25" customHeight="1" x14ac:dyDescent="0.45">
      <c r="A15" s="47">
        <v>1</v>
      </c>
      <c r="B15" s="99" t="s">
        <v>5</v>
      </c>
      <c r="C15" s="96"/>
      <c r="D15" s="100">
        <v>5115348231</v>
      </c>
      <c r="E15" s="54"/>
      <c r="F15" s="145" t="s">
        <v>98</v>
      </c>
      <c r="G15" s="54"/>
      <c r="H15" s="42">
        <f>'FORMATO 3 '!H12</f>
        <v>9484530.3800000008</v>
      </c>
      <c r="I15" s="96"/>
      <c r="J15" s="47">
        <v>1</v>
      </c>
      <c r="K15" s="99" t="s">
        <v>5</v>
      </c>
      <c r="L15" s="96"/>
      <c r="M15" s="100">
        <v>5115348231</v>
      </c>
      <c r="N15" s="96"/>
      <c r="O15" s="135" t="s">
        <v>30</v>
      </c>
      <c r="P15" s="96"/>
      <c r="Q15" s="42">
        <f>'FORMATO 4 '!F15</f>
        <v>64505478.270000003</v>
      </c>
      <c r="R15" s="47">
        <v>1</v>
      </c>
      <c r="S15" s="99" t="s">
        <v>5</v>
      </c>
      <c r="T15" s="96"/>
      <c r="U15" s="100">
        <v>5115348231</v>
      </c>
      <c r="V15" s="96"/>
      <c r="W15" s="135" t="s">
        <v>30</v>
      </c>
      <c r="X15" s="96"/>
      <c r="Y15" s="42">
        <v>0</v>
      </c>
      <c r="Z15" s="46"/>
    </row>
    <row r="16" spans="1:26" ht="38.25" customHeight="1" x14ac:dyDescent="0.45">
      <c r="A16" s="47">
        <v>2</v>
      </c>
      <c r="B16" s="94" t="s">
        <v>6</v>
      </c>
      <c r="C16" s="54"/>
      <c r="D16" s="86">
        <v>3000000000</v>
      </c>
      <c r="E16" s="54"/>
      <c r="F16" s="146"/>
      <c r="G16" s="54"/>
      <c r="H16" s="42">
        <f>'FORMATO 3 '!H13</f>
        <v>5639688.1200000001</v>
      </c>
      <c r="I16" s="95"/>
      <c r="J16" s="47">
        <v>2</v>
      </c>
      <c r="K16" s="94" t="s">
        <v>6</v>
      </c>
      <c r="L16" s="54"/>
      <c r="M16" s="86">
        <v>3000000000</v>
      </c>
      <c r="N16" s="95"/>
      <c r="O16" s="136"/>
      <c r="P16" s="95"/>
      <c r="Q16" s="42">
        <f>'FORMATO 4 '!F16</f>
        <v>37884114.479999997</v>
      </c>
      <c r="R16" s="47">
        <v>2</v>
      </c>
      <c r="S16" s="94" t="s">
        <v>6</v>
      </c>
      <c r="T16" s="54"/>
      <c r="U16" s="86">
        <v>3000000000</v>
      </c>
      <c r="V16" s="95"/>
      <c r="W16" s="136"/>
      <c r="X16" s="95"/>
      <c r="Y16" s="42">
        <v>0</v>
      </c>
      <c r="Z16" s="46"/>
    </row>
    <row r="17" spans="1:26" ht="38.25" customHeight="1" x14ac:dyDescent="0.45">
      <c r="A17" s="47">
        <v>3</v>
      </c>
      <c r="B17" s="94" t="s">
        <v>48</v>
      </c>
      <c r="C17" s="54"/>
      <c r="D17" s="86">
        <v>2000000000</v>
      </c>
      <c r="E17" s="54"/>
      <c r="F17" s="146"/>
      <c r="G17" s="54"/>
      <c r="H17" s="42">
        <f>'FORMATO 3 '!H14</f>
        <v>3762000</v>
      </c>
      <c r="I17" s="95"/>
      <c r="J17" s="47">
        <v>3</v>
      </c>
      <c r="K17" s="94" t="s">
        <v>48</v>
      </c>
      <c r="L17" s="54"/>
      <c r="M17" s="86">
        <v>2000000000</v>
      </c>
      <c r="N17" s="95"/>
      <c r="O17" s="136"/>
      <c r="P17" s="95"/>
      <c r="Q17" s="42">
        <f>'FORMATO 4 '!F17</f>
        <v>25633500.539999999</v>
      </c>
      <c r="R17" s="47">
        <v>3</v>
      </c>
      <c r="S17" s="94" t="s">
        <v>48</v>
      </c>
      <c r="T17" s="54"/>
      <c r="U17" s="86">
        <v>2000000000</v>
      </c>
      <c r="V17" s="95"/>
      <c r="W17" s="136"/>
      <c r="X17" s="95"/>
      <c r="Y17" s="42">
        <v>0</v>
      </c>
      <c r="Z17" s="46"/>
    </row>
    <row r="18" spans="1:26" ht="38.25" customHeight="1" x14ac:dyDescent="0.45">
      <c r="A18" s="47">
        <v>4</v>
      </c>
      <c r="B18" s="94" t="s">
        <v>48</v>
      </c>
      <c r="C18" s="54"/>
      <c r="D18" s="86">
        <v>1000000000</v>
      </c>
      <c r="E18" s="54"/>
      <c r="F18" s="146"/>
      <c r="G18" s="54"/>
      <c r="H18" s="42">
        <f>'FORMATO 3 '!H15</f>
        <v>1881000</v>
      </c>
      <c r="I18" s="95"/>
      <c r="J18" s="47">
        <v>4</v>
      </c>
      <c r="K18" s="94" t="s">
        <v>48</v>
      </c>
      <c r="L18" s="54"/>
      <c r="M18" s="86">
        <v>1000000000</v>
      </c>
      <c r="N18" s="95"/>
      <c r="O18" s="136"/>
      <c r="P18" s="95"/>
      <c r="Q18" s="42">
        <f>'FORMATO 4 '!F18</f>
        <v>12868549.23</v>
      </c>
      <c r="R18" s="47">
        <v>4</v>
      </c>
      <c r="S18" s="94" t="s">
        <v>48</v>
      </c>
      <c r="T18" s="54"/>
      <c r="U18" s="86">
        <v>1000000000</v>
      </c>
      <c r="V18" s="95"/>
      <c r="W18" s="136"/>
      <c r="X18" s="95"/>
      <c r="Y18" s="42">
        <v>0</v>
      </c>
      <c r="Z18" s="46"/>
    </row>
    <row r="19" spans="1:26" ht="38.25" customHeight="1" x14ac:dyDescent="0.45">
      <c r="A19" s="47">
        <v>5</v>
      </c>
      <c r="B19" s="94" t="s">
        <v>5</v>
      </c>
      <c r="C19" s="54"/>
      <c r="D19" s="86">
        <v>2300000000</v>
      </c>
      <c r="E19" s="54"/>
      <c r="F19" s="146"/>
      <c r="G19" s="54"/>
      <c r="H19" s="42">
        <f>'FORMATO 3 '!H16</f>
        <v>3878932</v>
      </c>
      <c r="I19" s="95"/>
      <c r="J19" s="47">
        <v>5</v>
      </c>
      <c r="K19" s="94" t="s">
        <v>5</v>
      </c>
      <c r="L19" s="54"/>
      <c r="M19" s="86">
        <v>2300000000</v>
      </c>
      <c r="N19" s="95"/>
      <c r="O19" s="136"/>
      <c r="P19" s="95"/>
      <c r="Q19" s="42">
        <f>'FORMATO 4 '!F19</f>
        <v>28217053.530000001</v>
      </c>
      <c r="R19" s="47">
        <v>5</v>
      </c>
      <c r="S19" s="94" t="s">
        <v>5</v>
      </c>
      <c r="T19" s="54"/>
      <c r="U19" s="86">
        <v>2300000000</v>
      </c>
      <c r="V19" s="95"/>
      <c r="W19" s="136"/>
      <c r="X19" s="95"/>
      <c r="Y19" s="42">
        <v>0</v>
      </c>
      <c r="Z19" s="46"/>
    </row>
    <row r="20" spans="1:26" ht="38.25" customHeight="1" x14ac:dyDescent="0.45">
      <c r="A20" s="47">
        <v>6</v>
      </c>
      <c r="B20" s="94" t="s">
        <v>48</v>
      </c>
      <c r="C20" s="54"/>
      <c r="D20" s="86">
        <v>1000000000</v>
      </c>
      <c r="E20" s="84"/>
      <c r="F20" s="146"/>
      <c r="G20" s="54"/>
      <c r="H20" s="42">
        <f>'FORMATO 3 '!H17</f>
        <v>1735434.09</v>
      </c>
      <c r="I20" s="83"/>
      <c r="J20" s="47">
        <v>6</v>
      </c>
      <c r="K20" s="94" t="s">
        <v>48</v>
      </c>
      <c r="L20" s="54"/>
      <c r="M20" s="86">
        <v>1000000000</v>
      </c>
      <c r="N20" s="83"/>
      <c r="O20" s="136"/>
      <c r="P20" s="83"/>
      <c r="Q20" s="42">
        <f>'FORMATO 4 '!F20</f>
        <v>12373663.01</v>
      </c>
      <c r="R20" s="47">
        <v>6</v>
      </c>
      <c r="S20" s="94" t="s">
        <v>48</v>
      </c>
      <c r="T20" s="54"/>
      <c r="U20" s="86">
        <v>1000000000</v>
      </c>
      <c r="V20" s="83"/>
      <c r="W20" s="136"/>
      <c r="X20" s="83"/>
      <c r="Y20" s="42">
        <v>0</v>
      </c>
      <c r="Z20" s="46"/>
    </row>
    <row r="21" spans="1:26" ht="38.25" customHeight="1" x14ac:dyDescent="0.45">
      <c r="A21" s="47">
        <v>7</v>
      </c>
      <c r="B21" s="94" t="s">
        <v>74</v>
      </c>
      <c r="C21" s="54"/>
      <c r="D21" s="86">
        <v>882581089.62</v>
      </c>
      <c r="E21" s="84"/>
      <c r="F21" s="146"/>
      <c r="G21" s="54"/>
      <c r="H21" s="42">
        <f>'FORMATO 3 '!H18</f>
        <v>1416238.02</v>
      </c>
      <c r="I21" s="83"/>
      <c r="J21" s="47">
        <v>7</v>
      </c>
      <c r="K21" s="94" t="s">
        <v>74</v>
      </c>
      <c r="L21" s="54"/>
      <c r="M21" s="86">
        <v>882581089.62</v>
      </c>
      <c r="N21" s="83"/>
      <c r="O21" s="136"/>
      <c r="P21" s="83"/>
      <c r="Q21" s="42">
        <f>'FORMATO 4 '!F21</f>
        <v>10139790.280000001</v>
      </c>
      <c r="R21" s="47">
        <v>7</v>
      </c>
      <c r="S21" s="94" t="s">
        <v>74</v>
      </c>
      <c r="T21" s="54"/>
      <c r="U21" s="86">
        <v>882581089.62</v>
      </c>
      <c r="V21" s="83"/>
      <c r="W21" s="136"/>
      <c r="X21" s="83"/>
      <c r="Y21" s="42">
        <v>0</v>
      </c>
      <c r="Z21" s="46"/>
    </row>
    <row r="22" spans="1:26" ht="38.25" customHeight="1" x14ac:dyDescent="0.45">
      <c r="A22" s="47">
        <v>8</v>
      </c>
      <c r="B22" s="94" t="s">
        <v>84</v>
      </c>
      <c r="C22" s="54"/>
      <c r="D22" s="86">
        <v>1200000000</v>
      </c>
      <c r="E22" s="84"/>
      <c r="F22" s="146"/>
      <c r="G22" s="68"/>
      <c r="H22" s="42">
        <f>'FORMATO 3 '!H19</f>
        <v>669578</v>
      </c>
      <c r="I22" s="83"/>
      <c r="J22" s="47">
        <v>8</v>
      </c>
      <c r="K22" s="94" t="s">
        <v>84</v>
      </c>
      <c r="L22" s="54"/>
      <c r="M22" s="86">
        <v>1200000000</v>
      </c>
      <c r="N22" s="83"/>
      <c r="O22" s="136"/>
      <c r="P22" s="83"/>
      <c r="Q22" s="42">
        <f>'FORMATO 4 '!F22</f>
        <v>3271087.29</v>
      </c>
      <c r="R22" s="47">
        <v>8</v>
      </c>
      <c r="S22" s="94" t="s">
        <v>84</v>
      </c>
      <c r="T22" s="54"/>
      <c r="U22" s="86">
        <v>1200000000</v>
      </c>
      <c r="V22" s="83"/>
      <c r="W22" s="136"/>
      <c r="X22" s="83"/>
      <c r="Y22" s="42">
        <v>0</v>
      </c>
      <c r="Z22" s="46"/>
    </row>
    <row r="23" spans="1:26" ht="38.25" customHeight="1" x14ac:dyDescent="0.45">
      <c r="A23" s="47">
        <v>9</v>
      </c>
      <c r="B23" s="94" t="s">
        <v>84</v>
      </c>
      <c r="C23" s="46"/>
      <c r="D23" s="86">
        <v>300000000</v>
      </c>
      <c r="E23" s="84"/>
      <c r="F23" s="146"/>
      <c r="G23" s="54"/>
      <c r="H23" s="42">
        <f>'FORMATO 3 '!H20</f>
        <v>356960</v>
      </c>
      <c r="I23" s="83"/>
      <c r="J23" s="47">
        <v>9</v>
      </c>
      <c r="K23" s="94" t="s">
        <v>84</v>
      </c>
      <c r="L23" s="46"/>
      <c r="M23" s="86">
        <v>300000000</v>
      </c>
      <c r="N23" s="83"/>
      <c r="O23" s="136"/>
      <c r="P23" s="83"/>
      <c r="Q23" s="42">
        <f>'FORMATO 4 '!F23</f>
        <v>2200856.7000000002</v>
      </c>
      <c r="R23" s="47">
        <v>9</v>
      </c>
      <c r="S23" s="94" t="s">
        <v>84</v>
      </c>
      <c r="T23" s="46"/>
      <c r="U23" s="86">
        <v>300000000</v>
      </c>
      <c r="V23" s="83"/>
      <c r="W23" s="136"/>
      <c r="X23" s="83"/>
      <c r="Y23" s="42">
        <v>0</v>
      </c>
      <c r="Z23" s="46"/>
    </row>
    <row r="24" spans="1:26" ht="38.25" customHeight="1" x14ac:dyDescent="0.45">
      <c r="A24" s="47">
        <v>10</v>
      </c>
      <c r="B24" s="94" t="s">
        <v>74</v>
      </c>
      <c r="C24" s="46"/>
      <c r="D24" s="86">
        <v>700000000</v>
      </c>
      <c r="E24" s="84"/>
      <c r="F24" s="146"/>
      <c r="G24" s="54"/>
      <c r="H24" s="42">
        <f>'FORMATO 3 '!H21</f>
        <v>554596.5</v>
      </c>
      <c r="I24" s="95"/>
      <c r="J24" s="47">
        <v>10</v>
      </c>
      <c r="K24" s="94" t="s">
        <v>74</v>
      </c>
      <c r="L24" s="46"/>
      <c r="M24" s="86">
        <v>700000000</v>
      </c>
      <c r="N24" s="95"/>
      <c r="O24" s="136"/>
      <c r="P24" s="95"/>
      <c r="Q24" s="42">
        <f>'FORMATO 4 '!F24</f>
        <v>3284766.82</v>
      </c>
      <c r="R24" s="47">
        <v>10</v>
      </c>
      <c r="S24" s="94" t="s">
        <v>74</v>
      </c>
      <c r="T24" s="46"/>
      <c r="U24" s="86">
        <v>700000000</v>
      </c>
      <c r="V24" s="95"/>
      <c r="W24" s="136"/>
      <c r="X24" s="95"/>
      <c r="Y24" s="42">
        <v>0</v>
      </c>
      <c r="Z24" s="46"/>
    </row>
    <row r="25" spans="1:26" ht="38.25" customHeight="1" x14ac:dyDescent="0.45">
      <c r="A25" s="47">
        <v>11</v>
      </c>
      <c r="B25" s="94" t="s">
        <v>74</v>
      </c>
      <c r="C25" s="46"/>
      <c r="D25" s="86">
        <v>1000000000</v>
      </c>
      <c r="E25" s="84"/>
      <c r="F25" s="146"/>
      <c r="G25" s="54"/>
      <c r="H25" s="42">
        <f>'FORMATO 3 '!H22</f>
        <v>447906</v>
      </c>
      <c r="I25" s="95"/>
      <c r="J25" s="47">
        <v>11</v>
      </c>
      <c r="K25" s="94" t="s">
        <v>74</v>
      </c>
      <c r="L25" s="46"/>
      <c r="M25" s="86">
        <v>1000000000</v>
      </c>
      <c r="N25" s="95"/>
      <c r="O25" s="136"/>
      <c r="P25" s="95"/>
      <c r="Q25" s="42">
        <f>'FORMATO 4 '!F25</f>
        <v>3389473.71</v>
      </c>
      <c r="R25" s="47">
        <v>11</v>
      </c>
      <c r="S25" s="94" t="s">
        <v>74</v>
      </c>
      <c r="T25" s="46"/>
      <c r="U25" s="86">
        <v>1000000000</v>
      </c>
      <c r="V25" s="95"/>
      <c r="W25" s="136"/>
      <c r="X25" s="95"/>
      <c r="Y25" s="42"/>
      <c r="Z25" s="46"/>
    </row>
    <row r="26" spans="1:26" ht="38.25" customHeight="1" x14ac:dyDescent="0.45">
      <c r="A26" s="47">
        <v>12</v>
      </c>
      <c r="B26" s="94" t="s">
        <v>48</v>
      </c>
      <c r="C26" s="46"/>
      <c r="D26" s="86">
        <v>1000000000</v>
      </c>
      <c r="E26" s="84"/>
      <c r="F26" s="146"/>
      <c r="G26" s="54"/>
      <c r="H26" s="42">
        <f>'FORMATO 3 '!H23</f>
        <v>584522</v>
      </c>
      <c r="I26" s="95"/>
      <c r="J26" s="47">
        <v>12</v>
      </c>
      <c r="K26" s="94" t="s">
        <v>48</v>
      </c>
      <c r="L26" s="46"/>
      <c r="M26" s="86">
        <v>1000000000</v>
      </c>
      <c r="N26" s="95"/>
      <c r="O26" s="136"/>
      <c r="P26" s="95"/>
      <c r="Q26" s="42">
        <f>'FORMATO 4 '!F26</f>
        <v>3607452.6</v>
      </c>
      <c r="R26" s="47">
        <v>12</v>
      </c>
      <c r="S26" s="94" t="s">
        <v>48</v>
      </c>
      <c r="T26" s="46"/>
      <c r="U26" s="86">
        <v>1000000000</v>
      </c>
      <c r="V26" s="95"/>
      <c r="W26" s="136"/>
      <c r="X26" s="95"/>
      <c r="Y26" s="42">
        <v>0</v>
      </c>
      <c r="Z26" s="46"/>
    </row>
    <row r="27" spans="1:26" ht="38.25" customHeight="1" x14ac:dyDescent="0.45">
      <c r="A27" s="47">
        <v>13</v>
      </c>
      <c r="B27" s="94" t="s">
        <v>48</v>
      </c>
      <c r="C27" s="46"/>
      <c r="D27" s="86">
        <v>1000000000</v>
      </c>
      <c r="E27" s="84"/>
      <c r="F27" s="146"/>
      <c r="G27" s="54"/>
      <c r="H27" s="42">
        <f>'FORMATO 3 '!H24</f>
        <v>261648</v>
      </c>
      <c r="I27" s="95"/>
      <c r="J27" s="47">
        <v>13</v>
      </c>
      <c r="K27" s="94" t="s">
        <v>48</v>
      </c>
      <c r="L27" s="46"/>
      <c r="M27" s="86">
        <v>1000000000</v>
      </c>
      <c r="N27" s="95"/>
      <c r="O27" s="136"/>
      <c r="P27" s="95"/>
      <c r="Q27" s="42">
        <f>'FORMATO 4 '!F27</f>
        <v>2195663.09</v>
      </c>
      <c r="R27" s="47">
        <v>13</v>
      </c>
      <c r="S27" s="94" t="s">
        <v>48</v>
      </c>
      <c r="T27" s="46"/>
      <c r="U27" s="86">
        <v>1000000000</v>
      </c>
      <c r="V27" s="95"/>
      <c r="W27" s="136"/>
      <c r="X27" s="95"/>
      <c r="Y27" s="42">
        <v>0</v>
      </c>
      <c r="Z27" s="46"/>
    </row>
    <row r="28" spans="1:26" ht="38.25" customHeight="1" x14ac:dyDescent="0.45">
      <c r="A28" s="47">
        <v>14</v>
      </c>
      <c r="B28" s="94" t="s">
        <v>48</v>
      </c>
      <c r="C28" s="46"/>
      <c r="D28" s="86">
        <v>1000000000</v>
      </c>
      <c r="E28" s="84"/>
      <c r="F28" s="146"/>
      <c r="G28" s="54"/>
      <c r="H28" s="42">
        <f>'FORMATO 3 '!H25</f>
        <v>1056089</v>
      </c>
      <c r="I28" s="95"/>
      <c r="J28" s="47">
        <v>14</v>
      </c>
      <c r="K28" s="94" t="s">
        <v>48</v>
      </c>
      <c r="L28" s="46"/>
      <c r="M28" s="86">
        <v>1000000000</v>
      </c>
      <c r="N28" s="95"/>
      <c r="O28" s="136"/>
      <c r="P28" s="95"/>
      <c r="Q28" s="42">
        <f>'FORMATO 4 '!F28</f>
        <v>9242091.1799999997</v>
      </c>
      <c r="R28" s="47">
        <v>14</v>
      </c>
      <c r="S28" s="94" t="s">
        <v>48</v>
      </c>
      <c r="T28" s="46"/>
      <c r="U28" s="86">
        <v>1000000000</v>
      </c>
      <c r="V28" s="95"/>
      <c r="W28" s="136"/>
      <c r="X28" s="95"/>
      <c r="Y28" s="42">
        <v>0</v>
      </c>
      <c r="Z28" s="46"/>
    </row>
    <row r="29" spans="1:26" ht="38.25" customHeight="1" x14ac:dyDescent="0.45">
      <c r="A29" s="47">
        <v>15</v>
      </c>
      <c r="B29" s="94" t="s">
        <v>82</v>
      </c>
      <c r="C29" s="54"/>
      <c r="D29" s="42">
        <v>600000000</v>
      </c>
      <c r="E29" s="84"/>
      <c r="F29" s="146"/>
      <c r="G29" s="54"/>
      <c r="H29" s="42">
        <v>49726985.25</v>
      </c>
      <c r="I29" s="95"/>
      <c r="J29" s="47">
        <v>15</v>
      </c>
      <c r="K29" s="94" t="s">
        <v>82</v>
      </c>
      <c r="L29" s="54"/>
      <c r="M29" s="42">
        <v>600000000</v>
      </c>
      <c r="N29" s="95"/>
      <c r="O29" s="136"/>
      <c r="P29" s="95"/>
      <c r="Q29" s="42">
        <f>'FORMATO 4 '!F29</f>
        <v>3326284.09</v>
      </c>
      <c r="R29" s="47">
        <v>15</v>
      </c>
      <c r="S29" s="94" t="s">
        <v>82</v>
      </c>
      <c r="T29" s="54"/>
      <c r="U29" s="42">
        <v>600000000</v>
      </c>
      <c r="V29" s="95"/>
      <c r="W29" s="136"/>
      <c r="X29" s="95"/>
      <c r="Y29" s="42">
        <v>0</v>
      </c>
      <c r="Z29" s="46"/>
    </row>
    <row r="30" spans="1:26" ht="38.25" customHeight="1" x14ac:dyDescent="0.45">
      <c r="A30" s="47">
        <v>16</v>
      </c>
      <c r="B30" s="97" t="s">
        <v>8</v>
      </c>
      <c r="C30" s="54"/>
      <c r="D30" s="86">
        <v>1000000000</v>
      </c>
      <c r="E30" s="84"/>
      <c r="F30" s="146"/>
      <c r="G30" s="54"/>
      <c r="H30" s="42">
        <f>'FORMATO 3 '!O12</f>
        <v>12461358.060000001</v>
      </c>
      <c r="I30" s="95"/>
      <c r="J30" s="47">
        <v>16</v>
      </c>
      <c r="K30" s="97" t="s">
        <v>8</v>
      </c>
      <c r="L30" s="54"/>
      <c r="M30" s="86">
        <v>1000000000</v>
      </c>
      <c r="N30" s="95"/>
      <c r="O30" s="136"/>
      <c r="P30" s="95"/>
      <c r="Q30" s="42">
        <f>'FORMATO 4 '!L15</f>
        <v>3785375.78</v>
      </c>
      <c r="R30" s="47">
        <v>16</v>
      </c>
      <c r="S30" s="97" t="s">
        <v>8</v>
      </c>
      <c r="T30" s="54"/>
      <c r="U30" s="86">
        <v>1000000000</v>
      </c>
      <c r="V30" s="95"/>
      <c r="W30" s="136"/>
      <c r="X30" s="95"/>
      <c r="Y30" s="42">
        <v>0</v>
      </c>
      <c r="Z30" s="46"/>
    </row>
    <row r="31" spans="1:26" ht="38.25" customHeight="1" x14ac:dyDescent="0.45">
      <c r="A31" s="47">
        <v>17</v>
      </c>
      <c r="B31" s="97" t="s">
        <v>8</v>
      </c>
      <c r="C31" s="54"/>
      <c r="D31" s="86">
        <v>1000000000</v>
      </c>
      <c r="E31" s="84"/>
      <c r="F31" s="146"/>
      <c r="G31" s="54"/>
      <c r="H31" s="42">
        <f>'FORMATO 3 '!O13</f>
        <v>0</v>
      </c>
      <c r="I31" s="95"/>
      <c r="J31" s="47">
        <v>17</v>
      </c>
      <c r="K31" s="97" t="s">
        <v>8</v>
      </c>
      <c r="L31" s="54"/>
      <c r="M31" s="86">
        <v>1000000000</v>
      </c>
      <c r="N31" s="95"/>
      <c r="O31" s="136"/>
      <c r="P31" s="95"/>
      <c r="Q31" s="42">
        <f>'FORMATO 4 '!L16</f>
        <v>19636858.210000001</v>
      </c>
      <c r="R31" s="47">
        <v>17</v>
      </c>
      <c r="S31" s="97" t="s">
        <v>8</v>
      </c>
      <c r="T31" s="54"/>
      <c r="U31" s="86">
        <v>1000000000</v>
      </c>
      <c r="V31" s="95"/>
      <c r="W31" s="136"/>
      <c r="X31" s="95"/>
      <c r="Y31" s="42">
        <v>0</v>
      </c>
      <c r="Z31" s="46"/>
    </row>
    <row r="32" spans="1:26" ht="38.25" customHeight="1" x14ac:dyDescent="0.45">
      <c r="A32" s="47">
        <v>18</v>
      </c>
      <c r="B32" s="97" t="s">
        <v>8</v>
      </c>
      <c r="C32" s="54"/>
      <c r="D32" s="86">
        <v>300000000</v>
      </c>
      <c r="E32" s="84"/>
      <c r="F32" s="146"/>
      <c r="G32" s="54"/>
      <c r="H32" s="42">
        <f>'FORMATO 3 '!O14</f>
        <v>0</v>
      </c>
      <c r="I32" s="95"/>
      <c r="J32" s="47">
        <v>18</v>
      </c>
      <c r="K32" s="97" t="s">
        <v>8</v>
      </c>
      <c r="L32" s="54"/>
      <c r="M32" s="86">
        <v>300000000</v>
      </c>
      <c r="N32" s="95"/>
      <c r="O32" s="136"/>
      <c r="P32" s="95"/>
      <c r="Q32" s="42">
        <f>'FORMATO 4 '!L17</f>
        <v>6256250</v>
      </c>
      <c r="R32" s="47">
        <v>18</v>
      </c>
      <c r="S32" s="97" t="s">
        <v>8</v>
      </c>
      <c r="T32" s="54"/>
      <c r="U32" s="86">
        <v>300000000</v>
      </c>
      <c r="V32" s="95"/>
      <c r="W32" s="136"/>
      <c r="X32" s="95"/>
      <c r="Y32" s="42">
        <v>0</v>
      </c>
      <c r="Z32" s="46"/>
    </row>
    <row r="33" spans="1:26" ht="38.25" customHeight="1" x14ac:dyDescent="0.45">
      <c r="A33" s="47">
        <v>19</v>
      </c>
      <c r="B33" s="97" t="s">
        <v>8</v>
      </c>
      <c r="C33" s="54"/>
      <c r="D33" s="85">
        <v>299888355</v>
      </c>
      <c r="E33" s="84"/>
      <c r="F33" s="146"/>
      <c r="G33" s="54"/>
      <c r="H33" s="42">
        <f>'FORMATO 3 '!O15</f>
        <v>0</v>
      </c>
      <c r="I33" s="46"/>
      <c r="J33" s="47">
        <v>19</v>
      </c>
      <c r="K33" s="97" t="s">
        <v>8</v>
      </c>
      <c r="L33" s="54"/>
      <c r="M33" s="85">
        <v>299888355</v>
      </c>
      <c r="N33" s="95"/>
      <c r="O33" s="136"/>
      <c r="P33" s="95"/>
      <c r="Q33" s="42">
        <f>'FORMATO 4 '!L18</f>
        <v>6176146.6600000001</v>
      </c>
      <c r="R33" s="47">
        <v>19</v>
      </c>
      <c r="S33" s="97" t="s">
        <v>8</v>
      </c>
      <c r="T33" s="54"/>
      <c r="U33" s="85">
        <v>299888355</v>
      </c>
      <c r="V33" s="95"/>
      <c r="W33" s="136"/>
      <c r="X33" s="95"/>
      <c r="Y33" s="42">
        <v>0</v>
      </c>
      <c r="Z33" s="46"/>
    </row>
    <row r="34" spans="1:26" ht="38.25" customHeight="1" x14ac:dyDescent="0.45">
      <c r="A34" s="47">
        <v>20</v>
      </c>
      <c r="B34" s="97" t="s">
        <v>8</v>
      </c>
      <c r="C34" s="54"/>
      <c r="D34" s="86">
        <v>223786059</v>
      </c>
      <c r="E34" s="84"/>
      <c r="F34" s="146"/>
      <c r="G34" s="54"/>
      <c r="H34" s="42">
        <f>'FORMATO 3 '!O16</f>
        <v>0</v>
      </c>
      <c r="I34" s="46"/>
      <c r="J34" s="47">
        <v>20</v>
      </c>
      <c r="K34" s="97" t="s">
        <v>8</v>
      </c>
      <c r="L34" s="54"/>
      <c r="M34" s="86">
        <v>223786059</v>
      </c>
      <c r="N34" s="42"/>
      <c r="O34" s="136"/>
      <c r="P34" s="95"/>
      <c r="Q34" s="42">
        <f>'FORMATO 4 '!L19</f>
        <v>4255355.57</v>
      </c>
      <c r="R34" s="47">
        <v>20</v>
      </c>
      <c r="S34" s="97" t="s">
        <v>8</v>
      </c>
      <c r="T34" s="54"/>
      <c r="U34" s="86">
        <v>223786059</v>
      </c>
      <c r="V34" s="95"/>
      <c r="W34" s="136"/>
      <c r="X34" s="95"/>
      <c r="Y34" s="42">
        <v>0</v>
      </c>
      <c r="Z34" s="46"/>
    </row>
    <row r="35" spans="1:26" ht="38.25" customHeight="1" x14ac:dyDescent="0.45">
      <c r="A35" s="47">
        <v>21</v>
      </c>
      <c r="B35" s="97" t="s">
        <v>8</v>
      </c>
      <c r="C35" s="54"/>
      <c r="D35" s="86">
        <v>500379494</v>
      </c>
      <c r="E35" s="84"/>
      <c r="F35" s="146"/>
      <c r="G35" s="54"/>
      <c r="H35" s="42">
        <f>'FORMATO 3 '!O17</f>
        <v>0</v>
      </c>
      <c r="I35" s="46"/>
      <c r="J35" s="47">
        <v>21</v>
      </c>
      <c r="K35" s="97" t="s">
        <v>8</v>
      </c>
      <c r="L35" s="54"/>
      <c r="M35" s="86">
        <v>500379494</v>
      </c>
      <c r="N35" s="42"/>
      <c r="O35" s="136"/>
      <c r="P35" s="95"/>
      <c r="Q35" s="42">
        <f>'FORMATO 4 '!L20</f>
        <v>10574409.560000001</v>
      </c>
      <c r="R35" s="47">
        <v>21</v>
      </c>
      <c r="S35" s="97" t="s">
        <v>8</v>
      </c>
      <c r="T35" s="54"/>
      <c r="U35" s="86">
        <v>500379494</v>
      </c>
      <c r="V35" s="95"/>
      <c r="W35" s="136"/>
      <c r="X35" s="95"/>
      <c r="Y35" s="42">
        <v>0</v>
      </c>
      <c r="Z35" s="46"/>
    </row>
    <row r="36" spans="1:26" ht="38.25" customHeight="1" x14ac:dyDescent="0.45">
      <c r="A36" s="47">
        <v>22</v>
      </c>
      <c r="B36" s="97" t="s">
        <v>8</v>
      </c>
      <c r="C36" s="54"/>
      <c r="D36" s="86">
        <v>86788886</v>
      </c>
      <c r="E36" s="84"/>
      <c r="F36" s="146"/>
      <c r="G36" s="54"/>
      <c r="H36" s="42">
        <f>'FORMATO 3 '!O18</f>
        <v>0</v>
      </c>
      <c r="I36" s="46"/>
      <c r="J36" s="47">
        <v>22</v>
      </c>
      <c r="K36" s="97" t="s">
        <v>8</v>
      </c>
      <c r="L36" s="54"/>
      <c r="M36" s="86">
        <v>86788886</v>
      </c>
      <c r="N36" s="42"/>
      <c r="O36" s="136"/>
      <c r="P36" s="95"/>
      <c r="Q36" s="42">
        <f>'FORMATO 4 '!L21</f>
        <v>1857811.9</v>
      </c>
      <c r="R36" s="47">
        <v>22</v>
      </c>
      <c r="S36" s="97" t="s">
        <v>8</v>
      </c>
      <c r="T36" s="54"/>
      <c r="U36" s="86">
        <v>86788886</v>
      </c>
      <c r="V36" s="95"/>
      <c r="W36" s="136"/>
      <c r="X36" s="95"/>
      <c r="Y36" s="42">
        <v>0</v>
      </c>
      <c r="Z36" s="46"/>
    </row>
    <row r="37" spans="1:26" ht="38.25" customHeight="1" x14ac:dyDescent="0.45">
      <c r="A37" s="47">
        <v>23</v>
      </c>
      <c r="B37" s="97" t="s">
        <v>8</v>
      </c>
      <c r="C37" s="68"/>
      <c r="D37" s="86">
        <v>56998668</v>
      </c>
      <c r="E37" s="68"/>
      <c r="F37" s="146"/>
      <c r="G37" s="68"/>
      <c r="H37" s="42">
        <f>'FORMATO 3 '!O19</f>
        <v>0</v>
      </c>
      <c r="I37" s="46"/>
      <c r="J37" s="47">
        <v>23</v>
      </c>
      <c r="K37" s="97" t="s">
        <v>8</v>
      </c>
      <c r="L37" s="68"/>
      <c r="M37" s="86">
        <v>56998668</v>
      </c>
      <c r="N37" s="95"/>
      <c r="O37" s="136"/>
      <c r="P37" s="95"/>
      <c r="Q37" s="42">
        <f>'FORMATO 4 '!L22</f>
        <v>1242857.78</v>
      </c>
      <c r="R37" s="47">
        <v>23</v>
      </c>
      <c r="S37" s="97" t="s">
        <v>8</v>
      </c>
      <c r="T37" s="68"/>
      <c r="U37" s="86">
        <v>56998668</v>
      </c>
      <c r="V37" s="95"/>
      <c r="W37" s="136"/>
      <c r="X37" s="95"/>
      <c r="Y37" s="42">
        <v>0</v>
      </c>
      <c r="Z37" s="46"/>
    </row>
    <row r="38" spans="1:26" ht="38.25" customHeight="1" x14ac:dyDescent="0.45">
      <c r="A38" s="47">
        <v>24</v>
      </c>
      <c r="B38" s="97" t="s">
        <v>8</v>
      </c>
      <c r="C38" s="68"/>
      <c r="D38" s="86">
        <v>2500000000</v>
      </c>
      <c r="E38" s="68"/>
      <c r="F38" s="146"/>
      <c r="G38" s="68"/>
      <c r="H38" s="42">
        <f>'FORMATO 3 '!O20</f>
        <v>4754532.53</v>
      </c>
      <c r="I38" s="46"/>
      <c r="J38" s="47">
        <v>24</v>
      </c>
      <c r="K38" s="97" t="s">
        <v>8</v>
      </c>
      <c r="L38" s="68"/>
      <c r="M38" s="86">
        <v>2500000000</v>
      </c>
      <c r="N38" s="95"/>
      <c r="O38" s="136"/>
      <c r="P38" s="95"/>
      <c r="Q38" s="42">
        <f>'FORMATO 4 '!L23</f>
        <v>13503444.439999999</v>
      </c>
      <c r="R38" s="47">
        <v>24</v>
      </c>
      <c r="S38" s="97" t="s">
        <v>8</v>
      </c>
      <c r="T38" s="68"/>
      <c r="U38" s="86">
        <v>2500000000</v>
      </c>
      <c r="V38" s="95"/>
      <c r="W38" s="136"/>
      <c r="X38" s="95"/>
      <c r="Y38" s="42">
        <v>0</v>
      </c>
      <c r="Z38" s="46"/>
    </row>
    <row r="39" spans="1:26" ht="38.25" customHeight="1" x14ac:dyDescent="0.45">
      <c r="A39" s="47">
        <v>25</v>
      </c>
      <c r="B39" s="97" t="s">
        <v>8</v>
      </c>
      <c r="C39" s="68"/>
      <c r="D39" s="86">
        <v>569432472.52999997</v>
      </c>
      <c r="E39" s="68"/>
      <c r="F39" s="146"/>
      <c r="G39" s="68"/>
      <c r="H39" s="42">
        <f>'FORMATO 3 '!O21</f>
        <v>1080796.57</v>
      </c>
      <c r="I39" s="46"/>
      <c r="J39" s="47">
        <v>25</v>
      </c>
      <c r="K39" s="97" t="s">
        <v>8</v>
      </c>
      <c r="L39" s="68"/>
      <c r="M39" s="86">
        <v>569432472.52999997</v>
      </c>
      <c r="N39" s="83"/>
      <c r="O39" s="136"/>
      <c r="P39" s="83"/>
      <c r="Q39" s="42">
        <f>'FORMATO 4 '!L24</f>
        <v>3100625.28</v>
      </c>
      <c r="R39" s="47">
        <v>25</v>
      </c>
      <c r="S39" s="97" t="s">
        <v>8</v>
      </c>
      <c r="T39" s="68"/>
      <c r="U39" s="86">
        <v>569432472.52999997</v>
      </c>
      <c r="V39" s="83"/>
      <c r="W39" s="136"/>
      <c r="X39" s="83"/>
      <c r="Y39" s="42">
        <v>0</v>
      </c>
      <c r="Z39" s="46"/>
    </row>
    <row r="40" spans="1:26" ht="38.25" customHeight="1" x14ac:dyDescent="0.45">
      <c r="A40" s="47">
        <v>26</v>
      </c>
      <c r="B40" s="97" t="s">
        <v>8</v>
      </c>
      <c r="C40" s="68"/>
      <c r="D40" s="86">
        <v>2250000000</v>
      </c>
      <c r="E40" s="68"/>
      <c r="F40" s="146"/>
      <c r="G40" s="68"/>
      <c r="H40" s="42">
        <f>'FORMATO 3 '!O22</f>
        <v>2809836.2</v>
      </c>
      <c r="I40" s="46"/>
      <c r="J40" s="47">
        <v>26</v>
      </c>
      <c r="K40" s="97" t="s">
        <v>8</v>
      </c>
      <c r="L40" s="68"/>
      <c r="M40" s="86">
        <v>2250000000</v>
      </c>
      <c r="N40" s="83"/>
      <c r="O40" s="136"/>
      <c r="P40" s="83"/>
      <c r="Q40" s="42">
        <f>'FORMATO 4 '!L25</f>
        <v>15865283.970000001</v>
      </c>
      <c r="R40" s="47">
        <v>26</v>
      </c>
      <c r="S40" s="97" t="s">
        <v>8</v>
      </c>
      <c r="T40" s="68"/>
      <c r="U40" s="86">
        <v>2250000000</v>
      </c>
      <c r="V40" s="83"/>
      <c r="W40" s="136"/>
      <c r="X40" s="83"/>
      <c r="Y40" s="42">
        <v>0</v>
      </c>
      <c r="Z40" s="46"/>
    </row>
    <row r="41" spans="1:26" ht="38.25" customHeight="1" x14ac:dyDescent="0.45">
      <c r="A41" s="47">
        <v>27</v>
      </c>
      <c r="B41" s="97" t="s">
        <v>8</v>
      </c>
      <c r="C41" s="68"/>
      <c r="D41" s="86">
        <v>700000000</v>
      </c>
      <c r="E41" s="68"/>
      <c r="F41" s="146"/>
      <c r="G41" s="68"/>
      <c r="H41" s="42">
        <f>'FORMATO 3 '!O23</f>
        <v>1254568.2</v>
      </c>
      <c r="I41" s="46"/>
      <c r="J41" s="47">
        <v>27</v>
      </c>
      <c r="K41" s="97" t="s">
        <v>8</v>
      </c>
      <c r="L41" s="68"/>
      <c r="M41" s="86">
        <v>700000000</v>
      </c>
      <c r="N41" s="83"/>
      <c r="O41" s="136"/>
      <c r="P41" s="83"/>
      <c r="Q41" s="42">
        <f>'FORMATO 4 '!L26</f>
        <v>7808842.1500000004</v>
      </c>
      <c r="R41" s="47">
        <v>27</v>
      </c>
      <c r="S41" s="97" t="s">
        <v>8</v>
      </c>
      <c r="T41" s="68"/>
      <c r="U41" s="86">
        <v>700000000</v>
      </c>
      <c r="V41" s="83"/>
      <c r="W41" s="136"/>
      <c r="X41" s="83"/>
      <c r="Y41" s="42">
        <v>0</v>
      </c>
      <c r="Z41" s="46"/>
    </row>
    <row r="42" spans="1:26" ht="38.25" customHeight="1" x14ac:dyDescent="0.45">
      <c r="A42" s="81"/>
      <c r="B42" s="94" t="s">
        <v>82</v>
      </c>
      <c r="C42" s="54"/>
      <c r="D42" s="42">
        <v>600000000</v>
      </c>
      <c r="E42" s="68"/>
      <c r="F42" s="134" t="s">
        <v>30</v>
      </c>
      <c r="G42" s="68"/>
      <c r="H42" s="42">
        <v>113909378.40000001</v>
      </c>
      <c r="I42" s="46"/>
      <c r="J42" s="47"/>
      <c r="K42" s="94"/>
      <c r="L42" s="68"/>
      <c r="M42" s="86"/>
      <c r="N42" s="83"/>
      <c r="O42" s="136"/>
      <c r="P42" s="83"/>
      <c r="Q42" s="42"/>
      <c r="R42" s="47"/>
      <c r="S42" s="94"/>
      <c r="T42" s="68"/>
      <c r="U42" s="86"/>
      <c r="V42" s="83"/>
      <c r="W42" s="136"/>
      <c r="X42" s="83"/>
      <c r="Y42" s="42"/>
      <c r="Z42" s="46"/>
    </row>
    <row r="43" spans="1:26" ht="38.25" customHeight="1" x14ac:dyDescent="0.45">
      <c r="A43" s="47">
        <v>28</v>
      </c>
      <c r="B43" s="97" t="s">
        <v>96</v>
      </c>
      <c r="C43" s="67"/>
      <c r="D43" s="86">
        <v>800000000</v>
      </c>
      <c r="E43" s="67"/>
      <c r="F43" s="134"/>
      <c r="G43" s="67"/>
      <c r="H43" s="42">
        <f>'FORMATO 3 '!H27</f>
        <v>266666664</v>
      </c>
      <c r="I43" s="46"/>
      <c r="J43" s="47">
        <v>28</v>
      </c>
      <c r="K43" s="97" t="s">
        <v>96</v>
      </c>
      <c r="L43" s="68"/>
      <c r="M43" s="86">
        <v>800000000</v>
      </c>
      <c r="N43" s="83"/>
      <c r="O43" s="136"/>
      <c r="P43" s="83"/>
      <c r="Q43" s="42">
        <f>'FORMATO 4 '!F30</f>
        <v>7222983.9800000004</v>
      </c>
      <c r="R43" s="47">
        <v>28</v>
      </c>
      <c r="S43" s="97" t="s">
        <v>96</v>
      </c>
      <c r="T43" s="68"/>
      <c r="U43" s="86">
        <v>800000000</v>
      </c>
      <c r="V43" s="83"/>
      <c r="W43" s="136"/>
      <c r="X43" s="83"/>
      <c r="Y43" s="42">
        <v>0</v>
      </c>
      <c r="Z43" s="46"/>
    </row>
    <row r="44" spans="1:26" ht="38.25" customHeight="1" x14ac:dyDescent="0.45">
      <c r="A44" s="47">
        <v>29</v>
      </c>
      <c r="B44" s="97" t="s">
        <v>97</v>
      </c>
      <c r="C44" s="67"/>
      <c r="D44" s="86">
        <v>200000000</v>
      </c>
      <c r="E44" s="67"/>
      <c r="F44" s="134"/>
      <c r="G44" s="67"/>
      <c r="H44" s="42">
        <f>'FORMATO 3 '!H28</f>
        <v>66666666.659999996</v>
      </c>
      <c r="I44" s="46"/>
      <c r="J44" s="47">
        <v>29</v>
      </c>
      <c r="K44" s="97" t="s">
        <v>97</v>
      </c>
      <c r="L44" s="68"/>
      <c r="M44" s="86">
        <v>200000000</v>
      </c>
      <c r="N44" s="83"/>
      <c r="O44" s="136"/>
      <c r="P44" s="83"/>
      <c r="Q44" s="42">
        <f>'FORMATO 4 '!F31</f>
        <v>1817237.78</v>
      </c>
      <c r="R44" s="47">
        <v>29</v>
      </c>
      <c r="S44" s="97" t="s">
        <v>97</v>
      </c>
      <c r="T44" s="68"/>
      <c r="U44" s="86">
        <v>200000000</v>
      </c>
      <c r="V44" s="83"/>
      <c r="W44" s="136"/>
      <c r="X44" s="83"/>
      <c r="Y44" s="42">
        <v>0</v>
      </c>
      <c r="Z44" s="46"/>
    </row>
    <row r="45" spans="1:26" ht="38.25" customHeight="1" x14ac:dyDescent="0.45">
      <c r="A45" s="47">
        <v>30</v>
      </c>
      <c r="B45" s="97" t="s">
        <v>96</v>
      </c>
      <c r="C45" s="67"/>
      <c r="D45" s="86"/>
      <c r="E45" s="67"/>
      <c r="F45" s="134"/>
      <c r="G45" s="67"/>
      <c r="H45" s="42">
        <v>0</v>
      </c>
      <c r="I45" s="46"/>
      <c r="J45" s="47">
        <v>30</v>
      </c>
      <c r="K45" s="97" t="s">
        <v>96</v>
      </c>
      <c r="L45" s="68"/>
      <c r="M45" s="86"/>
      <c r="N45" s="83"/>
      <c r="O45" s="136"/>
      <c r="P45" s="83"/>
      <c r="Q45" s="42">
        <v>0</v>
      </c>
      <c r="R45" s="47">
        <v>30</v>
      </c>
      <c r="S45" s="97" t="s">
        <v>96</v>
      </c>
      <c r="T45" s="68"/>
      <c r="U45" s="86"/>
      <c r="V45" s="83"/>
      <c r="W45" s="136"/>
      <c r="X45" s="83"/>
      <c r="Y45" s="42">
        <v>0</v>
      </c>
      <c r="Z45" s="46"/>
    </row>
    <row r="46" spans="1:26" ht="38.25" customHeight="1" x14ac:dyDescent="0.45">
      <c r="A46" s="47">
        <v>31</v>
      </c>
      <c r="B46" s="97" t="s">
        <v>113</v>
      </c>
      <c r="C46" s="67"/>
      <c r="D46" s="86"/>
      <c r="E46" s="67"/>
      <c r="F46" s="134"/>
      <c r="G46" s="67"/>
      <c r="H46" s="42">
        <v>0</v>
      </c>
      <c r="I46" s="46"/>
      <c r="J46" s="47">
        <v>31</v>
      </c>
      <c r="K46" s="97" t="s">
        <v>113</v>
      </c>
      <c r="L46" s="68"/>
      <c r="M46" s="86"/>
      <c r="N46" s="83"/>
      <c r="O46" s="136"/>
      <c r="P46" s="83"/>
      <c r="Q46" s="42">
        <v>0</v>
      </c>
      <c r="R46" s="47">
        <v>31</v>
      </c>
      <c r="S46" s="97" t="s">
        <v>113</v>
      </c>
      <c r="T46" s="68"/>
      <c r="U46" s="86"/>
      <c r="V46" s="83"/>
      <c r="W46" s="136"/>
      <c r="X46" s="83"/>
      <c r="Y46" s="42">
        <v>0</v>
      </c>
      <c r="Z46" s="46"/>
    </row>
    <row r="47" spans="1:26" ht="15" customHeight="1" x14ac:dyDescent="0.45">
      <c r="B47" s="67"/>
      <c r="C47" s="67"/>
      <c r="D47" s="67"/>
      <c r="E47" s="84"/>
      <c r="F47" s="134"/>
      <c r="G47" s="84"/>
      <c r="H47" s="67"/>
      <c r="I47" s="46"/>
      <c r="J47" s="81"/>
      <c r="K47" s="79"/>
      <c r="L47" s="46"/>
      <c r="M47" s="80"/>
      <c r="N47" s="83"/>
      <c r="O47" s="110"/>
      <c r="P47" s="83"/>
      <c r="Q47" s="87"/>
      <c r="R47" s="81"/>
      <c r="S47" s="79"/>
      <c r="T47" s="46"/>
      <c r="U47" s="80"/>
      <c r="V47" s="83"/>
      <c r="W47" s="136"/>
      <c r="X47" s="83"/>
      <c r="Y47" s="89"/>
      <c r="Z47" s="46"/>
    </row>
    <row r="48" spans="1:26" ht="15" customHeight="1" x14ac:dyDescent="0.45">
      <c r="A48" s="138" t="s">
        <v>31</v>
      </c>
      <c r="B48" s="138"/>
      <c r="C48" s="138"/>
      <c r="D48" s="138"/>
      <c r="E48" s="138"/>
      <c r="F48" s="138"/>
      <c r="G48" s="33"/>
      <c r="H48" s="132">
        <f>SUM(H15:H41)</f>
        <v>103817198.92</v>
      </c>
      <c r="J48" s="138" t="s">
        <v>92</v>
      </c>
      <c r="K48" s="138"/>
      <c r="L48" s="138"/>
      <c r="M48" s="138"/>
      <c r="N48" s="138"/>
      <c r="O48" s="138"/>
      <c r="P48" s="15"/>
      <c r="Q48" s="132">
        <v>0</v>
      </c>
      <c r="R48" s="139"/>
      <c r="S48" s="138" t="s">
        <v>31</v>
      </c>
      <c r="T48" s="138"/>
      <c r="U48" s="138"/>
      <c r="V48" s="138"/>
      <c r="W48" s="138"/>
      <c r="X48" s="138"/>
      <c r="Y48" s="132">
        <v>0</v>
      </c>
    </row>
    <row r="49" spans="1:25" ht="15" customHeight="1" x14ac:dyDescent="0.45">
      <c r="A49" s="138"/>
      <c r="B49" s="138"/>
      <c r="C49" s="138"/>
      <c r="D49" s="138"/>
      <c r="E49" s="138"/>
      <c r="F49" s="138"/>
      <c r="G49" s="33"/>
      <c r="H49" s="132"/>
      <c r="J49" s="138"/>
      <c r="K49" s="138"/>
      <c r="L49" s="138"/>
      <c r="M49" s="138"/>
      <c r="N49" s="138"/>
      <c r="O49" s="138"/>
      <c r="P49" s="15"/>
      <c r="Q49" s="132"/>
      <c r="R49" s="139"/>
      <c r="S49" s="138"/>
      <c r="T49" s="138"/>
      <c r="U49" s="138"/>
      <c r="V49" s="138"/>
      <c r="W49" s="138"/>
      <c r="X49" s="138"/>
      <c r="Y49" s="132"/>
    </row>
    <row r="50" spans="1:25" ht="15" customHeight="1" x14ac:dyDescent="0.45">
      <c r="J50" s="41"/>
      <c r="N50" s="15"/>
      <c r="O50" s="38"/>
      <c r="P50" s="15"/>
      <c r="Q50" s="42"/>
      <c r="R50" s="35"/>
      <c r="V50" s="15"/>
      <c r="W50" s="38"/>
      <c r="X50" s="15"/>
      <c r="Y50" s="32"/>
    </row>
    <row r="51" spans="1:25" ht="15" customHeight="1" x14ac:dyDescent="0.45">
      <c r="A51" s="138" t="s">
        <v>77</v>
      </c>
      <c r="B51" s="138"/>
      <c r="C51" s="138"/>
      <c r="D51" s="138"/>
      <c r="E51" s="138"/>
      <c r="F51" s="138"/>
      <c r="H51" s="132">
        <f>SUM(H42:H46)</f>
        <v>447242709.05999994</v>
      </c>
      <c r="J51" s="138" t="s">
        <v>93</v>
      </c>
      <c r="K51" s="138"/>
      <c r="L51" s="138"/>
      <c r="M51" s="138"/>
      <c r="N51" s="138"/>
      <c r="O51" s="138"/>
      <c r="P51" s="15"/>
      <c r="Q51" s="132">
        <f>SUM(Q15:Q47)</f>
        <v>325243307.87999988</v>
      </c>
      <c r="R51" s="40"/>
      <c r="S51" s="138" t="s">
        <v>77</v>
      </c>
      <c r="T51" s="138"/>
      <c r="U51" s="138"/>
      <c r="V51" s="138"/>
      <c r="W51" s="138"/>
      <c r="X51" s="138"/>
      <c r="Y51" s="140">
        <f>SUM(Y15:Y39)</f>
        <v>0</v>
      </c>
    </row>
    <row r="52" spans="1:25" ht="15" customHeight="1" x14ac:dyDescent="0.45">
      <c r="A52" s="138"/>
      <c r="B52" s="138"/>
      <c r="C52" s="138"/>
      <c r="D52" s="138"/>
      <c r="E52" s="138"/>
      <c r="F52" s="138"/>
      <c r="H52" s="132"/>
      <c r="J52" s="138"/>
      <c r="K52" s="138"/>
      <c r="L52" s="138"/>
      <c r="M52" s="138"/>
      <c r="N52" s="138"/>
      <c r="O52" s="138"/>
      <c r="P52" s="15"/>
      <c r="Q52" s="132"/>
      <c r="R52" s="40"/>
      <c r="S52" s="138"/>
      <c r="T52" s="138"/>
      <c r="U52" s="138"/>
      <c r="V52" s="138"/>
      <c r="W52" s="138"/>
      <c r="X52" s="138"/>
      <c r="Y52" s="140"/>
    </row>
    <row r="53" spans="1:25" ht="15" customHeight="1" x14ac:dyDescent="0.45">
      <c r="J53" s="41"/>
      <c r="N53" s="15"/>
      <c r="O53" s="38"/>
      <c r="P53" s="15"/>
      <c r="Q53" s="34"/>
      <c r="R53" s="35"/>
      <c r="V53" s="15"/>
      <c r="W53" s="38"/>
      <c r="X53" s="15"/>
    </row>
    <row r="54" spans="1:25" ht="15" customHeight="1" x14ac:dyDescent="0.45">
      <c r="A54" s="39"/>
      <c r="B54" s="138" t="s">
        <v>94</v>
      </c>
      <c r="C54" s="138"/>
      <c r="D54" s="138"/>
      <c r="E54" s="138"/>
      <c r="F54" s="138"/>
      <c r="G54" s="138"/>
      <c r="H54" s="132">
        <f>H48+H51</f>
        <v>551059907.9799999</v>
      </c>
      <c r="J54" s="133" t="s">
        <v>68</v>
      </c>
      <c r="K54" s="133"/>
      <c r="L54" s="133"/>
      <c r="M54" s="133"/>
      <c r="N54" s="133"/>
      <c r="O54" s="133"/>
      <c r="P54" s="15"/>
      <c r="Q54" s="132">
        <f>Q48+Q51</f>
        <v>325243307.87999988</v>
      </c>
      <c r="R54" s="35"/>
      <c r="S54" s="133" t="s">
        <v>68</v>
      </c>
      <c r="T54" s="133"/>
      <c r="U54" s="133"/>
      <c r="V54" s="133"/>
      <c r="W54" s="133"/>
      <c r="X54" s="133"/>
      <c r="Y54" s="140">
        <v>0</v>
      </c>
    </row>
    <row r="55" spans="1:25" ht="15" customHeight="1" x14ac:dyDescent="0.45">
      <c r="A55" s="39"/>
      <c r="B55" s="138"/>
      <c r="C55" s="138"/>
      <c r="D55" s="138"/>
      <c r="E55" s="138"/>
      <c r="F55" s="138"/>
      <c r="G55" s="138"/>
      <c r="H55" s="132"/>
      <c r="J55" s="133"/>
      <c r="K55" s="133"/>
      <c r="L55" s="133"/>
      <c r="M55" s="133"/>
      <c r="N55" s="133"/>
      <c r="O55" s="133"/>
      <c r="P55" s="15"/>
      <c r="Q55" s="132"/>
      <c r="R55" s="35"/>
      <c r="S55" s="133"/>
      <c r="T55" s="133"/>
      <c r="U55" s="133"/>
      <c r="V55" s="133"/>
      <c r="W55" s="133"/>
      <c r="X55" s="133"/>
      <c r="Y55" s="140"/>
    </row>
    <row r="56" spans="1:25" ht="15" customHeight="1" x14ac:dyDescent="0.45">
      <c r="N56" s="15"/>
      <c r="O56" s="38"/>
      <c r="P56" s="15"/>
      <c r="Q56" s="42"/>
      <c r="V56" s="15"/>
      <c r="W56" s="38"/>
      <c r="X56" s="33"/>
    </row>
    <row r="57" spans="1:25" ht="15" customHeight="1" x14ac:dyDescent="0.45">
      <c r="A57" s="144" t="s">
        <v>32</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2">
        <f>H54+Q54+Y54</f>
        <v>876303215.85999978</v>
      </c>
    </row>
    <row r="58" spans="1:25" ht="15" customHeight="1" x14ac:dyDescent="0.4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3"/>
    </row>
    <row r="59" spans="1:25" x14ac:dyDescent="0.45">
      <c r="A59" s="127" t="s">
        <v>89</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row>
    <row r="60" spans="1:25" s="127" customFormat="1" ht="14.25" customHeight="1" x14ac:dyDescent="0.45">
      <c r="A60" s="127" t="s">
        <v>55</v>
      </c>
    </row>
    <row r="61" spans="1:25" s="127" customFormat="1" ht="14.25" customHeight="1" x14ac:dyDescent="0.45"/>
    <row r="62" spans="1:25" s="137" customFormat="1" ht="22.9" customHeight="1" x14ac:dyDescent="0.45"/>
    <row r="63" spans="1:25" s="127" customFormat="1" ht="33" customHeight="1" x14ac:dyDescent="0.45"/>
    <row r="64" spans="1:25" x14ac:dyDescent="0.45">
      <c r="A64" s="26"/>
      <c r="B64" s="26"/>
      <c r="C64" s="26"/>
      <c r="D64" s="26"/>
      <c r="E64" s="26"/>
      <c r="F64" s="26"/>
    </row>
  </sheetData>
  <customSheetViews>
    <customSheetView guid="{8EA58AF3-E87D-42A9-9890-AE18CCA466EF}" hiddenRows="1" topLeftCell="L47">
      <selection activeCell="Z69" sqref="Z69"/>
    </customSheetView>
  </customSheetViews>
  <mergeCells count="35">
    <mergeCell ref="K13:Q13"/>
    <mergeCell ref="A13:H13"/>
    <mergeCell ref="S13:Y13"/>
    <mergeCell ref="A61:XFD61"/>
    <mergeCell ref="J11:J14"/>
    <mergeCell ref="W15:W47"/>
    <mergeCell ref="S48:X49"/>
    <mergeCell ref="Y51:Y52"/>
    <mergeCell ref="R11:R14"/>
    <mergeCell ref="Y57:Y58"/>
    <mergeCell ref="A57:X58"/>
    <mergeCell ref="H54:H55"/>
    <mergeCell ref="Q51:Q52"/>
    <mergeCell ref="B54:G55"/>
    <mergeCell ref="F15:F41"/>
    <mergeCell ref="A63:XFD63"/>
    <mergeCell ref="J51:O52"/>
    <mergeCell ref="H48:H49"/>
    <mergeCell ref="A59:Y59"/>
    <mergeCell ref="A60:XFD60"/>
    <mergeCell ref="Q48:Q49"/>
    <mergeCell ref="J48:O49"/>
    <mergeCell ref="A51:F52"/>
    <mergeCell ref="R48:R49"/>
    <mergeCell ref="S51:X52"/>
    <mergeCell ref="S54:X55"/>
    <mergeCell ref="A48:F49"/>
    <mergeCell ref="H51:H52"/>
    <mergeCell ref="Y54:Y55"/>
    <mergeCell ref="Y48:Y49"/>
    <mergeCell ref="Q54:Q55"/>
    <mergeCell ref="J54:O55"/>
    <mergeCell ref="F42:F47"/>
    <mergeCell ref="O15:O46"/>
    <mergeCell ref="A62:XFD62"/>
  </mergeCells>
  <pageMargins left="0.7" right="0.7" top="0.75" bottom="0.75" header="0.3" footer="0.3"/>
  <pageSetup scale="3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A20"/>
  <sheetViews>
    <sheetView showGridLines="0" view="pageBreakPreview" zoomScale="70" zoomScaleNormal="80" zoomScaleSheetLayoutView="70" workbookViewId="0">
      <selection activeCell="J10" sqref="J10"/>
    </sheetView>
  </sheetViews>
  <sheetFormatPr baseColWidth="10" defaultRowHeight="14.25" x14ac:dyDescent="0.45"/>
  <cols>
    <col min="1" max="1" width="22.86328125" customWidth="1"/>
    <col min="2" max="2" width="18.73046875" customWidth="1"/>
    <col min="3" max="3" width="25.86328125" bestFit="1" customWidth="1"/>
    <col min="4" max="4" width="18.73046875" customWidth="1"/>
    <col min="5" max="5" width="18" customWidth="1"/>
    <col min="6" max="7" width="50.265625" customWidth="1"/>
    <col min="8" max="8" width="31.59765625" bestFit="1" customWidth="1"/>
    <col min="9" max="9" width="19.265625" customWidth="1"/>
    <col min="10" max="10" width="17.86328125" customWidth="1"/>
    <col min="11" max="11" width="36.265625" bestFit="1" customWidth="1"/>
    <col min="12" max="12" width="26.265625" customWidth="1"/>
    <col min="13" max="13" width="5.3984375" bestFit="1" customWidth="1"/>
    <col min="14" max="14" width="79.86328125" customWidth="1"/>
    <col min="15" max="15" width="13" bestFit="1" customWidth="1"/>
    <col min="16" max="16" width="6.59765625" bestFit="1" customWidth="1"/>
    <col min="17" max="17" width="63" customWidth="1"/>
    <col min="18" max="18" width="32" customWidth="1"/>
    <col min="19" max="19" width="25" customWidth="1"/>
  </cols>
  <sheetData>
    <row r="8" spans="1:27" ht="45" x14ac:dyDescent="0.45">
      <c r="A8" s="16" t="s">
        <v>33</v>
      </c>
      <c r="B8" s="16" t="s">
        <v>34</v>
      </c>
      <c r="C8" s="16" t="s">
        <v>99</v>
      </c>
      <c r="D8" s="16" t="s">
        <v>100</v>
      </c>
      <c r="E8" s="16" t="s">
        <v>35</v>
      </c>
      <c r="F8" s="16" t="s">
        <v>36</v>
      </c>
      <c r="G8" s="16" t="s">
        <v>37</v>
      </c>
      <c r="H8" s="16" t="s">
        <v>38</v>
      </c>
      <c r="I8" s="16" t="s">
        <v>39</v>
      </c>
      <c r="J8" s="16" t="s">
        <v>40</v>
      </c>
      <c r="K8" s="16" t="s">
        <v>41</v>
      </c>
      <c r="L8" s="16" t="s">
        <v>42</v>
      </c>
      <c r="M8" s="16" t="s">
        <v>43</v>
      </c>
      <c r="N8" s="16" t="s">
        <v>44</v>
      </c>
      <c r="O8" s="16" t="s">
        <v>52</v>
      </c>
      <c r="P8" s="16" t="s">
        <v>45</v>
      </c>
      <c r="Q8" s="16" t="s">
        <v>46</v>
      </c>
      <c r="R8" s="16" t="s">
        <v>47</v>
      </c>
      <c r="S8" s="16" t="s">
        <v>83</v>
      </c>
      <c r="T8" s="10"/>
      <c r="U8" s="10"/>
      <c r="V8" s="10"/>
      <c r="W8" s="10"/>
      <c r="X8" s="10"/>
      <c r="Y8" s="10"/>
      <c r="Z8" s="10"/>
      <c r="AA8" s="10"/>
    </row>
    <row r="9" spans="1:27" ht="15" customHeight="1" x14ac:dyDescent="0.45">
      <c r="A9" s="3"/>
      <c r="B9" s="3"/>
      <c r="C9" s="3"/>
      <c r="D9" s="3"/>
      <c r="E9" s="3"/>
      <c r="F9" s="3"/>
      <c r="G9" s="3"/>
      <c r="H9" s="3"/>
      <c r="I9" s="3"/>
      <c r="J9" s="3"/>
      <c r="K9" s="3"/>
      <c r="L9" s="3"/>
      <c r="M9" s="3"/>
      <c r="N9" s="3"/>
      <c r="O9" s="3"/>
      <c r="P9" s="3"/>
      <c r="Q9" s="3"/>
      <c r="R9" s="3"/>
      <c r="S9" s="3"/>
      <c r="T9" s="11"/>
      <c r="U9" s="11"/>
      <c r="V9" s="11"/>
      <c r="W9" s="11"/>
      <c r="X9" s="11"/>
      <c r="Y9" s="11"/>
      <c r="Z9" s="11"/>
      <c r="AA9" s="11"/>
    </row>
    <row r="10" spans="1:27" ht="42.75" x14ac:dyDescent="0.45">
      <c r="A10" s="52" t="s">
        <v>131</v>
      </c>
      <c r="B10" s="31">
        <v>44113</v>
      </c>
      <c r="C10" s="31" t="s">
        <v>104</v>
      </c>
      <c r="D10" s="31" t="s">
        <v>102</v>
      </c>
      <c r="E10" s="20" t="s">
        <v>132</v>
      </c>
      <c r="F10" s="23" t="s">
        <v>149</v>
      </c>
      <c r="G10" s="23" t="s">
        <v>150</v>
      </c>
      <c r="H10" s="23" t="s">
        <v>159</v>
      </c>
      <c r="I10" s="21">
        <v>44091</v>
      </c>
      <c r="J10" s="77">
        <v>100000000</v>
      </c>
      <c r="K10" s="23" t="s">
        <v>164</v>
      </c>
      <c r="L10" s="51" t="s">
        <v>110</v>
      </c>
      <c r="M10" s="23"/>
      <c r="N10" s="23" t="s">
        <v>111</v>
      </c>
      <c r="O10" s="23">
        <v>0</v>
      </c>
      <c r="P10" s="24">
        <v>0</v>
      </c>
      <c r="Q10" s="23" t="s">
        <v>185</v>
      </c>
      <c r="R10" s="23"/>
      <c r="S10" s="23"/>
      <c r="T10" s="12"/>
      <c r="U10" s="12"/>
      <c r="V10" s="12"/>
      <c r="W10" s="12"/>
      <c r="X10" s="12"/>
      <c r="Y10" s="12"/>
      <c r="Z10" s="12"/>
      <c r="AA10" s="12"/>
    </row>
    <row r="11" spans="1:27" ht="104.65" customHeight="1" x14ac:dyDescent="0.45">
      <c r="A11" s="52" t="s">
        <v>133</v>
      </c>
      <c r="B11" s="31">
        <v>44123</v>
      </c>
      <c r="C11" s="31" t="s">
        <v>104</v>
      </c>
      <c r="D11" s="31" t="s">
        <v>102</v>
      </c>
      <c r="E11" s="23"/>
      <c r="F11" s="23" t="s">
        <v>151</v>
      </c>
      <c r="G11" s="23" t="s">
        <v>152</v>
      </c>
      <c r="H11" s="23" t="s">
        <v>160</v>
      </c>
      <c r="I11" s="21">
        <v>44105</v>
      </c>
      <c r="J11" s="77">
        <v>30000000</v>
      </c>
      <c r="K11" s="23" t="s">
        <v>165</v>
      </c>
      <c r="L11" s="23" t="s">
        <v>109</v>
      </c>
      <c r="M11" s="23"/>
      <c r="N11" s="23" t="s">
        <v>111</v>
      </c>
      <c r="O11" s="23">
        <v>0</v>
      </c>
      <c r="P11" s="24">
        <v>0</v>
      </c>
      <c r="Q11" s="22" t="s">
        <v>186</v>
      </c>
      <c r="R11" s="23"/>
      <c r="S11" s="23"/>
    </row>
    <row r="12" spans="1:27" ht="108" customHeight="1" x14ac:dyDescent="0.45">
      <c r="A12" s="52" t="s">
        <v>134</v>
      </c>
      <c r="B12" s="31">
        <v>44131</v>
      </c>
      <c r="C12" s="31" t="s">
        <v>101</v>
      </c>
      <c r="D12" s="31" t="s">
        <v>102</v>
      </c>
      <c r="E12" s="23" t="s">
        <v>135</v>
      </c>
      <c r="F12" s="23" t="s">
        <v>153</v>
      </c>
      <c r="G12" s="23" t="s">
        <v>154</v>
      </c>
      <c r="H12" s="23" t="s">
        <v>161</v>
      </c>
      <c r="I12" s="21">
        <v>44120</v>
      </c>
      <c r="J12" s="77">
        <v>238393.008</v>
      </c>
      <c r="K12" s="23" t="s">
        <v>166</v>
      </c>
      <c r="L12" s="51" t="s">
        <v>167</v>
      </c>
      <c r="M12" s="23"/>
      <c r="N12" s="23" t="s">
        <v>180</v>
      </c>
      <c r="O12" s="62">
        <v>0</v>
      </c>
      <c r="P12" s="24">
        <v>0.21199999999999999</v>
      </c>
      <c r="Q12" s="22" t="s">
        <v>187</v>
      </c>
      <c r="R12" s="23" t="s">
        <v>193</v>
      </c>
      <c r="S12" s="23"/>
    </row>
    <row r="13" spans="1:27" ht="132.75" customHeight="1" x14ac:dyDescent="0.45">
      <c r="A13" s="52" t="s">
        <v>136</v>
      </c>
      <c r="B13" s="31">
        <v>44134</v>
      </c>
      <c r="C13" s="31" t="s">
        <v>101</v>
      </c>
      <c r="D13" s="31" t="s">
        <v>102</v>
      </c>
      <c r="E13" s="23" t="s">
        <v>137</v>
      </c>
      <c r="F13" s="23" t="s">
        <v>153</v>
      </c>
      <c r="G13" s="23" t="s">
        <v>154</v>
      </c>
      <c r="H13" s="22" t="s">
        <v>161</v>
      </c>
      <c r="I13" s="21">
        <v>44123</v>
      </c>
      <c r="J13" s="77">
        <v>150000000</v>
      </c>
      <c r="K13" s="23" t="s">
        <v>166</v>
      </c>
      <c r="L13" s="23" t="s">
        <v>168</v>
      </c>
      <c r="M13" s="23"/>
      <c r="N13" s="23" t="s">
        <v>181</v>
      </c>
      <c r="O13" s="23">
        <v>0</v>
      </c>
      <c r="P13" s="24">
        <v>0.15709999999999999</v>
      </c>
      <c r="Q13" s="22" t="s">
        <v>188</v>
      </c>
      <c r="R13" s="23"/>
      <c r="S13" s="23"/>
    </row>
    <row r="14" spans="1:27" ht="70.5" customHeight="1" x14ac:dyDescent="0.45">
      <c r="A14" s="52" t="s">
        <v>138</v>
      </c>
      <c r="B14" s="31">
        <v>44134</v>
      </c>
      <c r="C14" s="31" t="s">
        <v>101</v>
      </c>
      <c r="D14" s="31" t="s">
        <v>102</v>
      </c>
      <c r="E14" s="23"/>
      <c r="F14" s="23" t="s">
        <v>153</v>
      </c>
      <c r="G14" s="23" t="s">
        <v>154</v>
      </c>
      <c r="H14" s="22" t="s">
        <v>106</v>
      </c>
      <c r="I14" s="21">
        <v>44132</v>
      </c>
      <c r="J14" s="77">
        <v>34880000</v>
      </c>
      <c r="K14" s="23" t="s">
        <v>166</v>
      </c>
      <c r="L14" s="23" t="s">
        <v>169</v>
      </c>
      <c r="M14" s="23"/>
      <c r="N14" s="23" t="s">
        <v>182</v>
      </c>
      <c r="O14" s="62">
        <v>0</v>
      </c>
      <c r="P14" s="24">
        <v>4.3400000000000001E-2</v>
      </c>
      <c r="Q14" s="22" t="s">
        <v>189</v>
      </c>
      <c r="R14" s="23"/>
      <c r="S14" s="23"/>
    </row>
    <row r="15" spans="1:27" ht="69" customHeight="1" x14ac:dyDescent="0.45">
      <c r="A15" s="52" t="s">
        <v>139</v>
      </c>
      <c r="B15" s="31">
        <v>44138</v>
      </c>
      <c r="C15" s="31" t="s">
        <v>104</v>
      </c>
      <c r="D15" s="31" t="s">
        <v>102</v>
      </c>
      <c r="E15" s="23" t="s">
        <v>140</v>
      </c>
      <c r="F15" s="23" t="s">
        <v>108</v>
      </c>
      <c r="G15" s="23" t="s">
        <v>105</v>
      </c>
      <c r="H15" s="22" t="s">
        <v>160</v>
      </c>
      <c r="I15" s="21">
        <v>44126</v>
      </c>
      <c r="J15" s="77">
        <v>50000000</v>
      </c>
      <c r="K15" s="23" t="s">
        <v>170</v>
      </c>
      <c r="L15" s="78" t="s">
        <v>109</v>
      </c>
      <c r="M15" s="23"/>
      <c r="N15" s="23" t="s">
        <v>111</v>
      </c>
      <c r="O15" s="62">
        <v>0</v>
      </c>
      <c r="P15" s="24">
        <v>0</v>
      </c>
      <c r="Q15" s="22" t="s">
        <v>112</v>
      </c>
      <c r="R15" s="23"/>
      <c r="S15" s="23"/>
    </row>
    <row r="16" spans="1:27" ht="71.25" x14ac:dyDescent="0.45">
      <c r="A16" s="52" t="s">
        <v>141</v>
      </c>
      <c r="B16" s="31">
        <v>44141</v>
      </c>
      <c r="C16" s="31" t="s">
        <v>101</v>
      </c>
      <c r="D16" s="31" t="s">
        <v>102</v>
      </c>
      <c r="E16" s="23" t="s">
        <v>142</v>
      </c>
      <c r="F16" s="23" t="s">
        <v>155</v>
      </c>
      <c r="G16" s="23" t="s">
        <v>156</v>
      </c>
      <c r="H16" s="22" t="s">
        <v>161</v>
      </c>
      <c r="I16" s="21">
        <v>44133</v>
      </c>
      <c r="J16" s="77">
        <v>144062432.09</v>
      </c>
      <c r="K16" s="23" t="s">
        <v>171</v>
      </c>
      <c r="L16" s="78" t="s">
        <v>172</v>
      </c>
      <c r="M16" s="23"/>
      <c r="N16" s="23" t="s">
        <v>183</v>
      </c>
      <c r="O16" s="62">
        <v>0</v>
      </c>
      <c r="P16" s="24">
        <v>0.2324</v>
      </c>
      <c r="Q16" s="22" t="s">
        <v>190</v>
      </c>
      <c r="R16" s="23" t="s">
        <v>193</v>
      </c>
      <c r="S16" s="23"/>
    </row>
    <row r="17" spans="1:19" ht="42.75" x14ac:dyDescent="0.45">
      <c r="A17" s="52" t="s">
        <v>143</v>
      </c>
      <c r="B17" s="31">
        <v>44179</v>
      </c>
      <c r="C17" s="31" t="s">
        <v>104</v>
      </c>
      <c r="D17" s="31" t="s">
        <v>102</v>
      </c>
      <c r="E17" s="23" t="s">
        <v>144</v>
      </c>
      <c r="F17" s="23" t="s">
        <v>157</v>
      </c>
      <c r="G17" s="23" t="s">
        <v>103</v>
      </c>
      <c r="H17" s="22" t="s">
        <v>162</v>
      </c>
      <c r="I17" s="21">
        <v>44179</v>
      </c>
      <c r="J17" s="77">
        <v>200000000</v>
      </c>
      <c r="K17" s="23" t="s">
        <v>173</v>
      </c>
      <c r="L17" s="78" t="s">
        <v>174</v>
      </c>
      <c r="M17" s="23"/>
      <c r="N17" s="23" t="s">
        <v>111</v>
      </c>
      <c r="O17" s="62">
        <v>0</v>
      </c>
      <c r="P17" s="24">
        <v>0</v>
      </c>
      <c r="Q17" s="22" t="s">
        <v>191</v>
      </c>
      <c r="R17" s="23"/>
      <c r="S17" s="23"/>
    </row>
    <row r="18" spans="1:19" ht="42.75" x14ac:dyDescent="0.45">
      <c r="A18" s="52" t="s">
        <v>145</v>
      </c>
      <c r="B18" s="31">
        <v>44179</v>
      </c>
      <c r="C18" s="31" t="s">
        <v>104</v>
      </c>
      <c r="D18" s="31" t="s">
        <v>102</v>
      </c>
      <c r="E18" s="23" t="s">
        <v>146</v>
      </c>
      <c r="F18" s="23" t="s">
        <v>157</v>
      </c>
      <c r="G18" s="23" t="s">
        <v>103</v>
      </c>
      <c r="H18" s="22" t="s">
        <v>159</v>
      </c>
      <c r="I18" s="21">
        <v>44179</v>
      </c>
      <c r="J18" s="77">
        <v>200000000</v>
      </c>
      <c r="K18" s="23" t="s">
        <v>173</v>
      </c>
      <c r="L18" s="78" t="s">
        <v>175</v>
      </c>
      <c r="M18" s="23"/>
      <c r="N18" s="23" t="s">
        <v>111</v>
      </c>
      <c r="O18" s="62">
        <v>0</v>
      </c>
      <c r="P18" s="24">
        <v>0</v>
      </c>
      <c r="Q18" s="22" t="s">
        <v>191</v>
      </c>
      <c r="R18" s="23"/>
      <c r="S18" s="23"/>
    </row>
    <row r="19" spans="1:19" ht="71.650000000000006" customHeight="1" x14ac:dyDescent="0.45">
      <c r="A19" s="52" t="s">
        <v>147</v>
      </c>
      <c r="B19" s="31">
        <v>44182</v>
      </c>
      <c r="C19" s="31" t="s">
        <v>104</v>
      </c>
      <c r="D19" s="31" t="s">
        <v>102</v>
      </c>
      <c r="E19" s="23"/>
      <c r="F19" s="23" t="s">
        <v>158</v>
      </c>
      <c r="G19" s="23" t="s">
        <v>154</v>
      </c>
      <c r="H19" s="22" t="s">
        <v>107</v>
      </c>
      <c r="I19" s="21">
        <v>44173</v>
      </c>
      <c r="J19" s="77">
        <v>64000000</v>
      </c>
      <c r="K19" s="23" t="s">
        <v>176</v>
      </c>
      <c r="L19" s="78" t="s">
        <v>177</v>
      </c>
      <c r="M19" s="23"/>
      <c r="N19" s="23" t="s">
        <v>111</v>
      </c>
      <c r="O19" s="62" t="s">
        <v>184</v>
      </c>
      <c r="P19" s="24">
        <v>0</v>
      </c>
      <c r="Q19" s="22" t="s">
        <v>192</v>
      </c>
      <c r="R19" s="23"/>
      <c r="S19" s="23"/>
    </row>
    <row r="20" spans="1:19" ht="42.75" x14ac:dyDescent="0.45">
      <c r="A20" s="52" t="s">
        <v>148</v>
      </c>
      <c r="B20" s="31">
        <v>44187</v>
      </c>
      <c r="C20" s="31" t="s">
        <v>104</v>
      </c>
      <c r="D20" s="31" t="s">
        <v>102</v>
      </c>
      <c r="E20" s="23"/>
      <c r="F20" s="23" t="s">
        <v>108</v>
      </c>
      <c r="G20" s="23" t="s">
        <v>105</v>
      </c>
      <c r="H20" s="22" t="s">
        <v>163</v>
      </c>
      <c r="I20" s="21">
        <v>44168</v>
      </c>
      <c r="J20" s="77">
        <v>100000000</v>
      </c>
      <c r="K20" s="23" t="s">
        <v>178</v>
      </c>
      <c r="L20" s="78" t="s">
        <v>179</v>
      </c>
      <c r="M20" s="23"/>
      <c r="N20" s="23" t="s">
        <v>111</v>
      </c>
      <c r="O20" s="62">
        <v>0</v>
      </c>
      <c r="P20" s="24">
        <v>0</v>
      </c>
      <c r="Q20" s="22" t="s">
        <v>112</v>
      </c>
      <c r="R20" s="62"/>
      <c r="S20" s="62"/>
    </row>
  </sheetData>
  <customSheetViews>
    <customSheetView guid="{8EA58AF3-E87D-42A9-9890-AE18CCA466EF}" scale="80">
      <selection activeCell="A11" sqref="A11"/>
    </customSheetView>
  </customSheetViews>
  <pageMargins left="0.7" right="0.7" top="0.75" bottom="0.75" header="0.3" footer="0.3"/>
  <pageSetup scale="1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1 </vt:lpstr>
      <vt:lpstr>FORMATO 2 </vt:lpstr>
      <vt:lpstr>FORMATO 3 </vt:lpstr>
      <vt:lpstr>FORMATO 4 </vt:lpstr>
      <vt:lpstr>FORMATO 5 </vt:lpstr>
      <vt:lpstr>FORMATO 6 </vt:lpstr>
      <vt:lpstr>FORMATO 7 </vt:lpstr>
      <vt:lpstr>'FORMATO 1 '!Área_de_impresión</vt:lpstr>
      <vt:lpstr>'FORMATO 3 '!Área_de_impresión</vt:lpstr>
      <vt:lpstr>'FORMATO 4 '!Área_de_impresión</vt:lpstr>
      <vt:lpstr>'FORMATO 5 '!Área_de_impresión</vt:lpstr>
      <vt:lpstr>'FORMATO 6 '!Área_de_impresión</vt:lpstr>
      <vt:lpstr>'FORMATO 7 '!Área_de_impresión</vt:lpstr>
    </vt:vector>
  </TitlesOfParts>
  <Company>Secretaría de Finanzas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Andres Fabian Muñiz Olivares</cp:lastModifiedBy>
  <dcterms:created xsi:type="dcterms:W3CDTF">2016-11-16T14:49:51Z</dcterms:created>
  <dcterms:modified xsi:type="dcterms:W3CDTF">2021-02-02T18:16:09Z</dcterms:modified>
</cp:coreProperties>
</file>