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25600" windowHeight="14820" tabRatio="500"/>
  </bookViews>
  <sheets>
    <sheet name="4to Trimestre  " sheetId="2" r:id="rId1"/>
    <sheet name="Hoja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DGráfico2" localSheetId="0" hidden="1">'[1]011'!#REF!</definedName>
    <definedName name="__123Graph_DGráfico2" hidden="1">'[1]011'!#REF!</definedName>
    <definedName name="_Fill" localSheetId="0" hidden="1">#REF!</definedName>
    <definedName name="_Fill" hidden="1">#REF!</definedName>
    <definedName name="_xlnm.Print_Area" localSheetId="0">'4to Trimestre  '!$B$1:$L$176</definedName>
    <definedName name="_xlnm.Database" localSheetId="0">#REF!</definedName>
    <definedName name="_xlnm.Database">#REF!</definedName>
    <definedName name="cata">'[3]CATALOGO 2003'!$A$1:$C$244</definedName>
    <definedName name="CATA_CG_X_PG" localSheetId="0">#REF!</definedName>
    <definedName name="CATA_CG_X_PG">#REF!</definedName>
    <definedName name="cata_cg_x_pg_08" localSheetId="0">#REF!</definedName>
    <definedName name="cata_cg_x_pg_08">#REF!</definedName>
    <definedName name="CATA_PRESUP_2009">'[4]CATALOGO PG X EJE GOB'!$A$7:$D$29</definedName>
    <definedName name="cata_x" localSheetId="0">#REF!</definedName>
    <definedName name="cata_x">#REF!</definedName>
    <definedName name="CATA_XX" localSheetId="0">#REF!</definedName>
    <definedName name="CATA_XX">#REF!</definedName>
    <definedName name="CATA2004" localSheetId="0">#REF!</definedName>
    <definedName name="CATA2004">#REF!</definedName>
    <definedName name="CATALOGO">'[3]CATALOGO 2003'!$A$1:$C$244</definedName>
    <definedName name="estruc">'[5]ESTR.FINANZAS 1999'!$A$15:$I$153</definedName>
    <definedName name="MEXICO" localSheetId="0">#REF!</definedName>
    <definedName name="MEXICO">#REF!</definedName>
    <definedName name="MEXICO_NUEVO_X" localSheetId="0">#REF!</definedName>
    <definedName name="MEXICO_NUEVO_X">#REF!</definedName>
    <definedName name="NUEVO_CATA" localSheetId="0">#REF!</definedName>
    <definedName name="NUEVO_CATA">#REF!</definedName>
    <definedName name="NVO_CATA" localSheetId="0">#REF!</definedName>
    <definedName name="NVO_CATA">#REF!</definedName>
    <definedName name="part">[6]CLASIFIC!$C$4:$D$267</definedName>
    <definedName name="PART00">'[7]nuevas part'!$C$1:$D$264</definedName>
    <definedName name="Payment_Needed">"Pago necesario"</definedName>
    <definedName name="PRESU_XX" localSheetId="0">#REF!</definedName>
    <definedName name="PRESU_XX">#REF!</definedName>
    <definedName name="PRESUP_2008">'[8]Presup x CG Y PG '!$A$7:$D$46</definedName>
    <definedName name="PRESUP_X_PG_2006">'[9]Presup x CG Y PG '!$A$7:$D$46</definedName>
    <definedName name="PRESUP_X_PG_2007">'[8]Presup x CG Y PG '!$A$7:$D$46</definedName>
    <definedName name="PRESUPXCGYPG" localSheetId="0">#REF!</definedName>
    <definedName name="PRESUPXCGYPG">#REF!</definedName>
    <definedName name="prog">[10]programa!$A$8:$B$270</definedName>
    <definedName name="proy">[10]proyecto!$A$11:$B$47</definedName>
    <definedName name="Reimbursement">"Reembolso"</definedName>
    <definedName name="RES">[11]UR!$A$9:$C$47</definedName>
    <definedName name="SF">'[12]SF-01'!$F$18:$K$168</definedName>
    <definedName name="ur">[10]ur!$A$8:$F$33</definedName>
    <definedName name="X" localSheetId="0">#REF!</definedName>
    <definedName name="X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1" i="2" l="1"/>
  <c r="J83" i="2"/>
  <c r="J85" i="2"/>
  <c r="K11" i="2"/>
  <c r="K12" i="2"/>
  <c r="K13" i="2"/>
  <c r="K14" i="2"/>
  <c r="K15" i="2"/>
  <c r="K18" i="2"/>
  <c r="K21" i="2"/>
  <c r="K22" i="2"/>
  <c r="K27" i="2"/>
  <c r="K28" i="2"/>
  <c r="K29" i="2"/>
  <c r="K31" i="2"/>
  <c r="K32" i="2"/>
  <c r="I11" i="2"/>
  <c r="J86" i="2"/>
  <c r="J87" i="2"/>
  <c r="J88" i="2"/>
  <c r="J89" i="2"/>
  <c r="J127" i="2"/>
  <c r="J174" i="2"/>
  <c r="J175" i="2"/>
  <c r="G127" i="2"/>
  <c r="G174" i="2"/>
  <c r="G175" i="2"/>
  <c r="J126" i="2"/>
  <c r="J128" i="2"/>
  <c r="G128" i="2"/>
  <c r="N88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G35" i="2"/>
</calcChain>
</file>

<file path=xl/sharedStrings.xml><?xml version="1.0" encoding="utf-8"?>
<sst xmlns="http://schemas.openxmlformats.org/spreadsheetml/2006/main" count="143" uniqueCount="84">
  <si>
    <t>GOBIERNO DEL ESTADO DE JALISCO</t>
  </si>
  <si>
    <t>Poder Ejecutivo</t>
  </si>
  <si>
    <t>Obligaciones pagadas o garantizadas con fondos federales</t>
  </si>
  <si>
    <t>Formato de información de obligaciones pagadas o garantizadas con fondos federales</t>
  </si>
  <si>
    <t>Al  4to Trimestre de 2016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</si>
  <si>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</si>
  <si>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</si>
  <si>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</si>
  <si>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</si>
  <si>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</si>
  <si>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</si>
  <si>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</si>
  <si>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</si>
  <si>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</si>
  <si>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</si>
  <si>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</si>
  <si>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Crédito Simple</t>
  </si>
  <si>
    <t>20 años</t>
  </si>
  <si>
    <t>TIIE + 0.29%</t>
  </si>
  <si>
    <t>Saneamiento financiero, de conformidad con los artículos 37, 47 fracción II y 50 de la Ley de Coordinación Fiscal.</t>
  </si>
  <si>
    <t>Interacciones</t>
  </si>
  <si>
    <t>FAFEF</t>
  </si>
  <si>
    <t>Swap de TIIE = 5.73% + Sobre Tasa = 0.29%</t>
  </si>
  <si>
    <t>Banorte</t>
  </si>
  <si>
    <t>Santander</t>
  </si>
  <si>
    <t>13.5 años</t>
  </si>
  <si>
    <t>Swap de TIIE = 5.72% + Sobre Tasa = 0.90%</t>
  </si>
  <si>
    <t>10.5 años</t>
  </si>
  <si>
    <t>Swap de TIIE = 5.68% + Sobre Tasa = 0.90%</t>
  </si>
  <si>
    <t>10.7 años</t>
  </si>
  <si>
    <t>10 años</t>
  </si>
  <si>
    <t>TIIE + 0.88%</t>
  </si>
  <si>
    <t>Scotiabank</t>
  </si>
  <si>
    <t>Swap de TIIE = 5.76% + Sobre Tasa = 0.90%</t>
  </si>
  <si>
    <t>Swap de TIIE = 5.78% + Sobre Tasa = 0.90%</t>
  </si>
  <si>
    <t>19 años</t>
  </si>
  <si>
    <t>Swap de TIIE = 5.33% + Sobre Tasa = 1.00%</t>
  </si>
  <si>
    <t>Banamex</t>
  </si>
  <si>
    <t>TIIE + 0.90%</t>
  </si>
  <si>
    <t>Swap de TIIE = 5.18% + Sobre Tasa = 0.85%</t>
  </si>
  <si>
    <t>TIIE + 0.89%</t>
  </si>
  <si>
    <t>Crédito Simple
Crédito Nuevo</t>
  </si>
  <si>
    <t>Bancomer</t>
  </si>
  <si>
    <t>TIIE + 0.59%</t>
  </si>
  <si>
    <t>TIIE+0.29%</t>
  </si>
  <si>
    <t>Banobras</t>
  </si>
  <si>
    <t>24.5 años</t>
  </si>
  <si>
    <t>FOAEM</t>
  </si>
  <si>
    <t>TIIE+0.7%</t>
  </si>
  <si>
    <t>TIIE+0.81%</t>
  </si>
  <si>
    <t>22 años</t>
  </si>
  <si>
    <t>Disposición 1) Fija: 10.26%
Disposición 2) Fija: 10.00%
Disposición 3) Fija: 9.715%
Disposición 4) Fija: 9.910%
Disposición 5) TIIE+0.160%
Disposición 6) TIIE+1.680%
Disposición 7) TIIE+1.490%
Disposición 8) TIIE+1.540%</t>
  </si>
  <si>
    <t>25 años</t>
  </si>
  <si>
    <t>Disposición 1) Fija: 9.31% Disposición 2) TIIE-0.22%
Disposición 3) TIIE+1.30%
Disposición 4) TIIE+1.11%
Disposción 5) TIIE+1.01%
Disposición 6) TIIE+1.01%
Disposición 7) TIIE+1.01%
Disposición 8) TIIE+0.86%
Disposición 9) TIIE+0.86%
  Disposición 10) TIIE+0.86%
Disposición 11) TIIE+0.86%</t>
  </si>
  <si>
    <t>TIIE+0.18%</t>
  </si>
  <si>
    <t>7305 DIAS</t>
  </si>
  <si>
    <t>TIIE+0.74%</t>
  </si>
  <si>
    <t>1. La reducción del saldo de su deuda pública bruta total con motivo de cada una de las amortizaciones a que se refiere este artículo, con relación al registrado al 31 de diciembre del ejercicio fiscal anterior.</t>
  </si>
  <si>
    <t>Reducción del saldo de su deuda pública bruta total</t>
  </si>
  <si>
    <t>Importe</t>
  </si>
  <si>
    <t>Deuda Pública Bruta Total al 31 de diciembre del Año 2015</t>
  </si>
  <si>
    <t>(-)Amortización 1</t>
  </si>
  <si>
    <t xml:space="preserve">Deuda Pública Bruta Total al 31 de Marzo del Año 2016 </t>
  </si>
  <si>
    <t xml:space="preserve">(-)Amortización 2 </t>
  </si>
  <si>
    <t xml:space="preserve">Deuda Pública Bruta Total al 30 de Junio del Año 2016 + Nuevos Créditos </t>
  </si>
  <si>
    <t xml:space="preserve">(-)Amortización 3 </t>
  </si>
  <si>
    <t xml:space="preserve">Deuda Pública Bruta Total al 30 de Septiembre del Año 2016 + Nuevos Créditos </t>
  </si>
  <si>
    <t>Amortización 4  (FAFEF)</t>
  </si>
  <si>
    <t xml:space="preserve">Amortización 4  (Recursos del Estado) </t>
  </si>
  <si>
    <t xml:space="preserve">(-)Amortización 4  (Total Amortizado ) </t>
  </si>
  <si>
    <t>Deuda Pública Bruta Total al 31 de diciembre del Año 2016 + Nuevos Créditos</t>
  </si>
  <si>
    <t>Nota: Para este cuarto trimestre del 2016 a efecto de cuadrar este reporte para contabilidad gubernamental con los reportes que se emiten tanto de forma mensual como cuadrimestral a la SHCP a si como transparencia nacional y estatal; se tomaron en cuenta $ 3,035,554.44 que no se habian reportado anteriormente desde el primer trimestre del 2015 (febrero del 2015).</t>
  </si>
  <si>
    <t>2. Un comparativo de la relación deuda pública bruta total a producto interno bruto del estado entre el 31 de diciembre del 2015 y la fecha de la amortización.</t>
  </si>
  <si>
    <t>Comparativo de la relación deuda pública bruta total a producto interno bruto del estado</t>
  </si>
  <si>
    <t>Al 31 de Diciembre del 2015</t>
  </si>
  <si>
    <t xml:space="preserve">Al 31 de Diciembre del 2016 </t>
  </si>
  <si>
    <t>Producto interno bruto estatal</t>
  </si>
  <si>
    <t>Saldo de la deuda pública</t>
  </si>
  <si>
    <t>Porcentaje</t>
  </si>
  <si>
    <t>3. Un comparativo de la relación deuda pública bruta total a ingresos propios del estado o municipio, según corresponda, entre el 31 de diciembre del 2015 y la fecha de la amortización.</t>
  </si>
  <si>
    <t>Comparativo de la relación deuda pública bruta total a ingresos propios del estado</t>
  </si>
  <si>
    <t>Al 31 de Diciembre del 2016</t>
  </si>
  <si>
    <t>Ingresos Propios</t>
  </si>
  <si>
    <t xml:space="preserve">Nota: Los Ingresos Propios del Estado de Jalisco son Cifras Preliminares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</si>
</sst>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00"/>
    <numFmt numFmtId="167" formatCode="_(* #,##0.00_);_(* \(#,##0.00\);_(* &quot;-&quot;??_);_(@_)"/>
    <numFmt numFmtId="168" formatCode="_-* #,##0.00_-;\-* #,##0.00_-;_-* \-??_-;_-@_-"/>
    <numFmt numFmtId="169" formatCode="#,##0.00_ ;[Red]\-#,##0.00\ "/>
    <numFmt numFmtId="170" formatCode="_-\$* #,##0.00_-;&quot;-$&quot;* #,##0.00_-;_-\$* \-??_-;_-@_-"/>
    <numFmt numFmtId="171" formatCode="_-&quot;$&quot;* #,##0.00_-;\-&quot;$&quot;* #,##0.00_-;_-&quot;$&quot;* &quot;-&quot;??_-;_-@_-"/>
    <numFmt numFmtId="172" formatCode="General_)"/>
    <numFmt numFmtId="173" formatCode="_(* #,##0\ &quot;pta&quot;_);_(* \(#,##0\ &quot;pta&quot;\);_(* &quot;-&quot;??\ &quot;pta&quot;_);_(@_)"/>
  </numFmts>
  <fonts count="2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5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22" fillId="0" borderId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" fillId="0" borderId="0"/>
    <xf numFmtId="0" fontId="2" fillId="0" borderId="0"/>
    <xf numFmtId="0" fontId="25" fillId="0" borderId="0" applyNumberFormat="0" applyFill="0" applyBorder="0" applyProtection="0">
      <alignment vertical="top" wrapText="1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173" fontId="13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1" applyAlignment="1">
      <alignment vertical="center"/>
    </xf>
    <xf numFmtId="0" fontId="2" fillId="0" borderId="0" xfId="1"/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center" vertical="center" wrapText="1"/>
    </xf>
    <xf numFmtId="43" fontId="6" fillId="0" borderId="16" xfId="2" applyFont="1" applyFill="1" applyBorder="1" applyAlignment="1">
      <alignment horizontal="left" vertical="center" wrapText="1"/>
    </xf>
    <xf numFmtId="4" fontId="6" fillId="0" borderId="16" xfId="1" applyNumberFormat="1" applyFont="1" applyBorder="1" applyAlignment="1">
      <alignment horizontal="center" vertical="center" wrapText="1"/>
    </xf>
    <xf numFmtId="43" fontId="7" fillId="3" borderId="16" xfId="2" applyNumberFormat="1" applyFont="1" applyFill="1" applyBorder="1" applyAlignment="1">
      <alignment horizontal="left" vertical="center" wrapText="1"/>
    </xf>
    <xf numFmtId="10" fontId="6" fillId="0" borderId="16" xfId="3" applyNumberFormat="1" applyFont="1" applyBorder="1" applyAlignment="1">
      <alignment horizontal="center" vertical="center" wrapText="1"/>
    </xf>
    <xf numFmtId="43" fontId="7" fillId="3" borderId="0" xfId="2" applyFont="1" applyFill="1" applyBorder="1" applyAlignment="1">
      <alignment horizontal="left" vertical="center" wrapText="1"/>
    </xf>
    <xf numFmtId="164" fontId="2" fillId="0" borderId="0" xfId="2" applyNumberFormat="1" applyFont="1" applyBorder="1" applyAlignment="1">
      <alignment vertical="center" wrapText="1"/>
    </xf>
    <xf numFmtId="10" fontId="7" fillId="3" borderId="0" xfId="3" applyNumberFormat="1" applyFont="1" applyFill="1" applyBorder="1" applyAlignment="1">
      <alignment horizontal="left" vertical="center" wrapText="1"/>
    </xf>
    <xf numFmtId="0" fontId="6" fillId="0" borderId="16" xfId="1" applyFont="1" applyFill="1" applyBorder="1" applyAlignment="1">
      <alignment horizontal="left" vertical="center" wrapText="1"/>
    </xf>
    <xf numFmtId="43" fontId="7" fillId="0" borderId="16" xfId="2" applyNumberFormat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43" fontId="7" fillId="0" borderId="16" xfId="2" applyFont="1" applyFill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43" fontId="7" fillId="3" borderId="17" xfId="2" applyFont="1" applyFill="1" applyBorder="1" applyAlignment="1">
      <alignment horizontal="left" vertical="center" wrapText="1"/>
    </xf>
    <xf numFmtId="164" fontId="7" fillId="3" borderId="16" xfId="2" applyNumberFormat="1" applyFont="1" applyFill="1" applyBorder="1" applyAlignment="1">
      <alignment horizontal="left" vertical="center" wrapText="1"/>
    </xf>
    <xf numFmtId="43" fontId="7" fillId="0" borderId="18" xfId="2" applyFont="1" applyFill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43" fontId="6" fillId="3" borderId="16" xfId="2" applyFont="1" applyFill="1" applyBorder="1" applyAlignment="1">
      <alignment horizontal="left" vertical="center" wrapText="1"/>
    </xf>
    <xf numFmtId="164" fontId="0" fillId="0" borderId="0" xfId="2" applyNumberFormat="1" applyFont="1" applyBorder="1" applyAlignment="1">
      <alignment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43" fontId="6" fillId="0" borderId="0" xfId="2" applyFont="1" applyBorder="1" applyAlignment="1">
      <alignment horizontal="left" vertical="center" wrapText="1"/>
    </xf>
    <xf numFmtId="4" fontId="6" fillId="0" borderId="0" xfId="1" applyNumberFormat="1" applyFont="1" applyBorder="1" applyAlignment="1">
      <alignment horizontal="center" vertical="center" wrapText="1"/>
    </xf>
    <xf numFmtId="164" fontId="7" fillId="3" borderId="0" xfId="2" applyNumberFormat="1" applyFont="1" applyFill="1" applyBorder="1" applyAlignment="1">
      <alignment horizontal="left" vertical="center" wrapText="1"/>
    </xf>
    <xf numFmtId="10" fontId="8" fillId="0" borderId="0" xfId="3" applyNumberFormat="1" applyFont="1" applyBorder="1" applyAlignment="1">
      <alignment horizontal="center" vertical="center" wrapText="1"/>
    </xf>
    <xf numFmtId="43" fontId="7" fillId="0" borderId="0" xfId="2" applyFont="1" applyBorder="1" applyAlignment="1">
      <alignment horizontal="left" vertical="center" wrapText="1"/>
    </xf>
    <xf numFmtId="164" fontId="0" fillId="0" borderId="0" xfId="2" applyNumberFormat="1" applyFont="1" applyAlignment="1">
      <alignment vertical="center" wrapText="1"/>
    </xf>
    <xf numFmtId="164" fontId="0" fillId="0" borderId="0" xfId="2" applyNumberFormat="1" applyFont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3" fillId="0" borderId="0" xfId="1" applyFont="1" applyAlignment="1"/>
    <xf numFmtId="0" fontId="1" fillId="0" borderId="0" xfId="1" applyFont="1" applyAlignment="1"/>
    <xf numFmtId="0" fontId="10" fillId="0" borderId="0" xfId="1" applyFont="1" applyAlignment="1">
      <alignment horizontal="center" wrapText="1"/>
    </xf>
    <xf numFmtId="0" fontId="1" fillId="0" borderId="0" xfId="1" applyFont="1" applyAlignment="1">
      <alignment wrapText="1"/>
    </xf>
    <xf numFmtId="0" fontId="11" fillId="2" borderId="19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3" fontId="12" fillId="0" borderId="16" xfId="1" applyNumberFormat="1" applyFont="1" applyBorder="1" applyAlignment="1">
      <alignment horizontal="center" vertical="center" wrapText="1"/>
    </xf>
    <xf numFmtId="3" fontId="12" fillId="0" borderId="22" xfId="1" applyNumberFormat="1" applyFont="1" applyBorder="1" applyAlignment="1">
      <alignment horizontal="center" vertical="center" wrapText="1"/>
    </xf>
    <xf numFmtId="3" fontId="12" fillId="0" borderId="23" xfId="1" applyNumberFormat="1" applyFont="1" applyBorder="1" applyAlignment="1">
      <alignment horizontal="center" vertical="center" wrapText="1"/>
    </xf>
    <xf numFmtId="43" fontId="0" fillId="0" borderId="0" xfId="2" applyFont="1"/>
    <xf numFmtId="43" fontId="2" fillId="0" borderId="0" xfId="1" applyNumberFormat="1"/>
    <xf numFmtId="0" fontId="12" fillId="0" borderId="22" xfId="1" applyFont="1" applyBorder="1" applyAlignment="1">
      <alignment horizontal="center" vertical="center" wrapText="1"/>
    </xf>
    <xf numFmtId="4" fontId="12" fillId="0" borderId="0" xfId="1" applyNumberFormat="1" applyFont="1" applyFill="1" applyBorder="1" applyAlignment="1">
      <alignment horizontal="center" vertical="center" wrapText="1"/>
    </xf>
    <xf numFmtId="3" fontId="12" fillId="0" borderId="24" xfId="1" applyNumberFormat="1" applyFont="1" applyBorder="1" applyAlignment="1">
      <alignment horizontal="center" vertical="center" wrapText="1"/>
    </xf>
    <xf numFmtId="3" fontId="12" fillId="0" borderId="25" xfId="1" applyNumberFormat="1" applyFont="1" applyBorder="1" applyAlignment="1">
      <alignment horizontal="center" vertical="center" wrapText="1"/>
    </xf>
    <xf numFmtId="4" fontId="13" fillId="3" borderId="0" xfId="1" applyNumberFormat="1" applyFont="1" applyFill="1" applyBorder="1" applyAlignment="1">
      <alignment horizontal="right" vertical="center"/>
    </xf>
    <xf numFmtId="4" fontId="2" fillId="0" borderId="0" xfId="1" applyNumberFormat="1"/>
    <xf numFmtId="3" fontId="14" fillId="3" borderId="0" xfId="4" applyNumberFormat="1" applyFont="1" applyFill="1" applyBorder="1" applyAlignment="1">
      <alignment horizontal="center" vertical="center"/>
    </xf>
    <xf numFmtId="0" fontId="15" fillId="0" borderId="26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6" fillId="2" borderId="27" xfId="1" applyFont="1" applyFill="1" applyBorder="1" applyAlignment="1">
      <alignment horizontal="center" vertical="center"/>
    </xf>
    <xf numFmtId="0" fontId="16" fillId="2" borderId="28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2" fillId="0" borderId="16" xfId="1" applyFont="1" applyBorder="1" applyAlignment="1">
      <alignment horizontal="left" vertical="center" wrapText="1"/>
    </xf>
    <xf numFmtId="3" fontId="17" fillId="0" borderId="16" xfId="1" applyNumberFormat="1" applyFont="1" applyBorder="1" applyAlignment="1">
      <alignment horizontal="center" vertical="center" wrapText="1"/>
    </xf>
    <xf numFmtId="4" fontId="17" fillId="0" borderId="16" xfId="1" applyNumberFormat="1" applyFont="1" applyBorder="1" applyAlignment="1">
      <alignment horizontal="center" vertical="center" wrapText="1"/>
    </xf>
    <xf numFmtId="3" fontId="17" fillId="0" borderId="22" xfId="1" applyNumberFormat="1" applyFont="1" applyBorder="1" applyAlignment="1">
      <alignment horizontal="center" vertical="center" wrapText="1"/>
    </xf>
    <xf numFmtId="3" fontId="17" fillId="0" borderId="23" xfId="1" applyNumberFormat="1" applyFont="1" applyBorder="1" applyAlignment="1">
      <alignment horizontal="center" vertical="center" wrapText="1"/>
    </xf>
    <xf numFmtId="10" fontId="17" fillId="0" borderId="22" xfId="3" applyNumberFormat="1" applyFont="1" applyBorder="1" applyAlignment="1">
      <alignment horizontal="center" vertical="center" wrapText="1"/>
    </xf>
    <xf numFmtId="10" fontId="17" fillId="0" borderId="30" xfId="3" applyNumberFormat="1" applyFont="1" applyBorder="1" applyAlignment="1">
      <alignment horizontal="center" vertical="center" wrapText="1"/>
    </xf>
    <xf numFmtId="10" fontId="17" fillId="0" borderId="23" xfId="3" applyNumberFormat="1" applyFont="1" applyBorder="1" applyAlignment="1">
      <alignment horizontal="center" vertical="center" wrapText="1"/>
    </xf>
    <xf numFmtId="4" fontId="17" fillId="0" borderId="22" xfId="1" applyNumberFormat="1" applyFont="1" applyBorder="1" applyAlignment="1">
      <alignment horizontal="center" vertical="center" wrapText="1"/>
    </xf>
    <xf numFmtId="4" fontId="17" fillId="0" borderId="30" xfId="1" applyNumberFormat="1" applyFont="1" applyBorder="1" applyAlignment="1">
      <alignment horizontal="center" vertical="center" wrapText="1"/>
    </xf>
    <xf numFmtId="4" fontId="17" fillId="0" borderId="23" xfId="1" applyNumberFormat="1" applyFont="1" applyBorder="1" applyAlignment="1">
      <alignment horizontal="center" vertical="center" wrapText="1"/>
    </xf>
    <xf numFmtId="0" fontId="18" fillId="0" borderId="0" xfId="1" applyFont="1"/>
    <xf numFmtId="0" fontId="15" fillId="0" borderId="26" xfId="1" applyFont="1" applyBorder="1" applyAlignment="1">
      <alignment horizontal="left"/>
    </xf>
  </cellXfs>
  <cellStyles count="350">
    <cellStyle name="Euro" xfId="5"/>
    <cellStyle name="Euro 10" xfId="6"/>
    <cellStyle name="Euro 11" xfId="7"/>
    <cellStyle name="Euro 12" xfId="8"/>
    <cellStyle name="Euro 13" xfId="9"/>
    <cellStyle name="Euro 14" xfId="10"/>
    <cellStyle name="Euro 15" xfId="11"/>
    <cellStyle name="Euro 16" xfId="12"/>
    <cellStyle name="Euro 17" xfId="13"/>
    <cellStyle name="Euro 18" xfId="14"/>
    <cellStyle name="Euro 19" xfId="15"/>
    <cellStyle name="Euro 2" xfId="16"/>
    <cellStyle name="Euro 20" xfId="17"/>
    <cellStyle name="Euro 21" xfId="18"/>
    <cellStyle name="Euro 22" xfId="19"/>
    <cellStyle name="Euro 23" xfId="20"/>
    <cellStyle name="Euro 3" xfId="21"/>
    <cellStyle name="Euro 4" xfId="22"/>
    <cellStyle name="Euro 5" xfId="23"/>
    <cellStyle name="Euro 6" xfId="24"/>
    <cellStyle name="Euro 7" xfId="25"/>
    <cellStyle name="Euro 8" xfId="26"/>
    <cellStyle name="Euro 9" xfId="27"/>
    <cellStyle name="Hipervínculo 2" xfId="28"/>
    <cellStyle name="Hipervínculo 3" xfId="29"/>
    <cellStyle name="Hipervínculo 4" xfId="30"/>
    <cellStyle name="Millares 10" xfId="31"/>
    <cellStyle name="Millares 10 2" xfId="32"/>
    <cellStyle name="Millares 10 3" xfId="33"/>
    <cellStyle name="Millares 10 4" xfId="34"/>
    <cellStyle name="Millares 10 5" xfId="35"/>
    <cellStyle name="Millares 11" xfId="36"/>
    <cellStyle name="Millares 11 2" xfId="37"/>
    <cellStyle name="Millares 11 3" xfId="38"/>
    <cellStyle name="Millares 11 4" xfId="39"/>
    <cellStyle name="Millares 11 5" xfId="40"/>
    <cellStyle name="Millares 12" xfId="41"/>
    <cellStyle name="Millares 12 2" xfId="42"/>
    <cellStyle name="Millares 12 3" xfId="43"/>
    <cellStyle name="Millares 12 4" xfId="44"/>
    <cellStyle name="Millares 12 5" xfId="45"/>
    <cellStyle name="Millares 13" xfId="46"/>
    <cellStyle name="Millares 13 2" xfId="47"/>
    <cellStyle name="Millares 13 3" xfId="48"/>
    <cellStyle name="Millares 13 4" xfId="49"/>
    <cellStyle name="Millares 13 5" xfId="50"/>
    <cellStyle name="Millares 14" xfId="51"/>
    <cellStyle name="Millares 14 2" xfId="52"/>
    <cellStyle name="Millares 14 3" xfId="53"/>
    <cellStyle name="Millares 14 4" xfId="54"/>
    <cellStyle name="Millares 14 5" xfId="55"/>
    <cellStyle name="Millares 15" xfId="56"/>
    <cellStyle name="Millares 15 2" xfId="57"/>
    <cellStyle name="Millares 15 3" xfId="58"/>
    <cellStyle name="Millares 15 4" xfId="59"/>
    <cellStyle name="Millares 15 5" xfId="60"/>
    <cellStyle name="Millares 16" xfId="61"/>
    <cellStyle name="Millares 16 2" xfId="62"/>
    <cellStyle name="Millares 16 3" xfId="63"/>
    <cellStyle name="Millares 16 4" xfId="64"/>
    <cellStyle name="Millares 16 5" xfId="65"/>
    <cellStyle name="Millares 17" xfId="66"/>
    <cellStyle name="Millares 17 2" xfId="67"/>
    <cellStyle name="Millares 17 3" xfId="68"/>
    <cellStyle name="Millares 17 4" xfId="69"/>
    <cellStyle name="Millares 17 5" xfId="70"/>
    <cellStyle name="Millares 18" xfId="71"/>
    <cellStyle name="Millares 18 2" xfId="72"/>
    <cellStyle name="Millares 18 3" xfId="73"/>
    <cellStyle name="Millares 18 4" xfId="74"/>
    <cellStyle name="Millares 18 5" xfId="75"/>
    <cellStyle name="Millares 19" xfId="76"/>
    <cellStyle name="Millares 19 2" xfId="77"/>
    <cellStyle name="Millares 19 3" xfId="78"/>
    <cellStyle name="Millares 19 4" xfId="79"/>
    <cellStyle name="Millares 19 5" xfId="80"/>
    <cellStyle name="Millares 2" xfId="2"/>
    <cellStyle name="Millares 2 2" xfId="4"/>
    <cellStyle name="Millares 2 2 2" xfId="81"/>
    <cellStyle name="Millares 2 3" xfId="82"/>
    <cellStyle name="Millares 2 4" xfId="83"/>
    <cellStyle name="Millares 2 5" xfId="84"/>
    <cellStyle name="Millares 20" xfId="85"/>
    <cellStyle name="Millares 20 2" xfId="86"/>
    <cellStyle name="Millares 20 2 2" xfId="87"/>
    <cellStyle name="Millares 20 2 3" xfId="88"/>
    <cellStyle name="Millares 20 2 4" xfId="89"/>
    <cellStyle name="Millares 20 3" xfId="90"/>
    <cellStyle name="Millares 20 4" xfId="91"/>
    <cellStyle name="Millares 21" xfId="92"/>
    <cellStyle name="Millares 22" xfId="93"/>
    <cellStyle name="Millares 23" xfId="94"/>
    <cellStyle name="Millares 24" xfId="95"/>
    <cellStyle name="Millares 25" xfId="96"/>
    <cellStyle name="Millares 26" xfId="97"/>
    <cellStyle name="Millares 27" xfId="98"/>
    <cellStyle name="Millares 28" xfId="99"/>
    <cellStyle name="Millares 29" xfId="100"/>
    <cellStyle name="Millares 3" xfId="101"/>
    <cellStyle name="Millares 3 2" xfId="102"/>
    <cellStyle name="Millares 3 3" xfId="103"/>
    <cellStyle name="Millares 3 4" xfId="104"/>
    <cellStyle name="Millares 3 5" xfId="105"/>
    <cellStyle name="Millares 30" xfId="106"/>
    <cellStyle name="Millares 31" xfId="107"/>
    <cellStyle name="Millares 32" xfId="108"/>
    <cellStyle name="Millares 33" xfId="109"/>
    <cellStyle name="Millares 34" xfId="110"/>
    <cellStyle name="Millares 35" xfId="111"/>
    <cellStyle name="Millares 36" xfId="112"/>
    <cellStyle name="Millares 37" xfId="113"/>
    <cellStyle name="Millares 38" xfId="114"/>
    <cellStyle name="Millares 39" xfId="115"/>
    <cellStyle name="Millares 4" xfId="116"/>
    <cellStyle name="Millares 4 10" xfId="117"/>
    <cellStyle name="Millares 4 11" xfId="118"/>
    <cellStyle name="Millares 4 12" xfId="119"/>
    <cellStyle name="Millares 4 13" xfId="120"/>
    <cellStyle name="Millares 4 14" xfId="121"/>
    <cellStyle name="Millares 4 15" xfId="122"/>
    <cellStyle name="Millares 4 16" xfId="123"/>
    <cellStyle name="Millares 4 17" xfId="124"/>
    <cellStyle name="Millares 4 2" xfId="125"/>
    <cellStyle name="Millares 4 3" xfId="126"/>
    <cellStyle name="Millares 4 4" xfId="127"/>
    <cellStyle name="Millares 4 5" xfId="128"/>
    <cellStyle name="Millares 4 6" xfId="129"/>
    <cellStyle name="Millares 4 7" xfId="130"/>
    <cellStyle name="Millares 4 8" xfId="131"/>
    <cellStyle name="Millares 4 9" xfId="132"/>
    <cellStyle name="Millares 40" xfId="133"/>
    <cellStyle name="Millares 41" xfId="134"/>
    <cellStyle name="Millares 42" xfId="135"/>
    <cellStyle name="Millares 43" xfId="136"/>
    <cellStyle name="Millares 44" xfId="137"/>
    <cellStyle name="Millares 45" xfId="138"/>
    <cellStyle name="Millares 46" xfId="139"/>
    <cellStyle name="Millares 47" xfId="140"/>
    <cellStyle name="Millares 48" xfId="141"/>
    <cellStyle name="Millares 49" xfId="142"/>
    <cellStyle name="Millares 5" xfId="143"/>
    <cellStyle name="Millares 50" xfId="144"/>
    <cellStyle name="Millares 51" xfId="145"/>
    <cellStyle name="Millares 52" xfId="146"/>
    <cellStyle name="Millares 6" xfId="147"/>
    <cellStyle name="Millares 6 10" xfId="148"/>
    <cellStyle name="Millares 6 11" xfId="149"/>
    <cellStyle name="Millares 6 12" xfId="150"/>
    <cellStyle name="Millares 6 13" xfId="151"/>
    <cellStyle name="Millares 6 14" xfId="152"/>
    <cellStyle name="Millares 6 15" xfId="153"/>
    <cellStyle name="Millares 6 16" xfId="154"/>
    <cellStyle name="Millares 6 2" xfId="155"/>
    <cellStyle name="Millares 6 3" xfId="156"/>
    <cellStyle name="Millares 6 4" xfId="157"/>
    <cellStyle name="Millares 6 5" xfId="158"/>
    <cellStyle name="Millares 6 6" xfId="159"/>
    <cellStyle name="Millares 6 7" xfId="160"/>
    <cellStyle name="Millares 6 8" xfId="161"/>
    <cellStyle name="Millares 6 9" xfId="162"/>
    <cellStyle name="Millares 7" xfId="163"/>
    <cellStyle name="Millares 7 10" xfId="164"/>
    <cellStyle name="Millares 7 11" xfId="165"/>
    <cellStyle name="Millares 7 12" xfId="166"/>
    <cellStyle name="Millares 7 13" xfId="167"/>
    <cellStyle name="Millares 7 14" xfId="168"/>
    <cellStyle name="Millares 7 15" xfId="169"/>
    <cellStyle name="Millares 7 16" xfId="170"/>
    <cellStyle name="Millares 7 17" xfId="171"/>
    <cellStyle name="Millares 7 2" xfId="172"/>
    <cellStyle name="Millares 7 3" xfId="173"/>
    <cellStyle name="Millares 7 4" xfId="174"/>
    <cellStyle name="Millares 7 5" xfId="175"/>
    <cellStyle name="Millares 7 6" xfId="176"/>
    <cellStyle name="Millares 7 7" xfId="177"/>
    <cellStyle name="Millares 7 8" xfId="178"/>
    <cellStyle name="Millares 7 9" xfId="179"/>
    <cellStyle name="Millares 8" xfId="180"/>
    <cellStyle name="Millares 8 10" xfId="181"/>
    <cellStyle name="Millares 8 11" xfId="182"/>
    <cellStyle name="Millares 8 12" xfId="183"/>
    <cellStyle name="Millares 8 13" xfId="184"/>
    <cellStyle name="Millares 8 14" xfId="185"/>
    <cellStyle name="Millares 8 15" xfId="186"/>
    <cellStyle name="Millares 8 16" xfId="187"/>
    <cellStyle name="Millares 8 2" xfId="188"/>
    <cellStyle name="Millares 8 3" xfId="189"/>
    <cellStyle name="Millares 8 4" xfId="190"/>
    <cellStyle name="Millares 8 5" xfId="191"/>
    <cellStyle name="Millares 8 6" xfId="192"/>
    <cellStyle name="Millares 8 7" xfId="193"/>
    <cellStyle name="Millares 8 8" xfId="194"/>
    <cellStyle name="Millares 8 9" xfId="195"/>
    <cellStyle name="Millares 9" xfId="196"/>
    <cellStyle name="Millares 9 2" xfId="197"/>
    <cellStyle name="Millares 9 3" xfId="198"/>
    <cellStyle name="Millares 9 4" xfId="199"/>
    <cellStyle name="Millares 9 5" xfId="200"/>
    <cellStyle name="Moneda 2" xfId="201"/>
    <cellStyle name="Moneda 2 2" xfId="202"/>
    <cellStyle name="Moneda 3" xfId="203"/>
    <cellStyle name="Moneda 3 2" xfId="204"/>
    <cellStyle name="Moneda 4" xfId="205"/>
    <cellStyle name="Moneda 4 2" xfId="206"/>
    <cellStyle name="Normal" xfId="0" builtinId="0"/>
    <cellStyle name="Normal 1" xfId="207"/>
    <cellStyle name="Normal 10" xfId="208"/>
    <cellStyle name="Normal 10 10" xfId="209"/>
    <cellStyle name="Normal 10 11" xfId="210"/>
    <cellStyle name="Normal 10 12" xfId="211"/>
    <cellStyle name="Normal 10 13" xfId="212"/>
    <cellStyle name="Normal 10 14" xfId="213"/>
    <cellStyle name="Normal 10 15" xfId="214"/>
    <cellStyle name="Normal 10 16" xfId="215"/>
    <cellStyle name="Normal 10 2" xfId="216"/>
    <cellStyle name="Normal 10 3" xfId="217"/>
    <cellStyle name="Normal 10 4" xfId="218"/>
    <cellStyle name="Normal 10 5" xfId="219"/>
    <cellStyle name="Normal 10 6" xfId="220"/>
    <cellStyle name="Normal 10 7" xfId="221"/>
    <cellStyle name="Normal 10 8" xfId="222"/>
    <cellStyle name="Normal 10 9" xfId="223"/>
    <cellStyle name="Normal 11 2" xfId="224"/>
    <cellStyle name="Normal 11 3" xfId="225"/>
    <cellStyle name="Normal 11 4" xfId="226"/>
    <cellStyle name="Normal 11 5" xfId="227"/>
    <cellStyle name="Normal 12 2" xfId="228"/>
    <cellStyle name="Normal 12 3" xfId="229"/>
    <cellStyle name="Normal 12 4" xfId="230"/>
    <cellStyle name="Normal 12 5" xfId="231"/>
    <cellStyle name="Normal 13 2" xfId="232"/>
    <cellStyle name="Normal 13 3" xfId="233"/>
    <cellStyle name="Normal 13 4" xfId="234"/>
    <cellStyle name="Normal 13 5" xfId="235"/>
    <cellStyle name="Normal 14 2" xfId="236"/>
    <cellStyle name="Normal 14 3" xfId="237"/>
    <cellStyle name="Normal 14 4" xfId="238"/>
    <cellStyle name="Normal 14 5" xfId="239"/>
    <cellStyle name="Normal 15 2" xfId="240"/>
    <cellStyle name="Normal 15 3" xfId="241"/>
    <cellStyle name="Normal 15 4" xfId="242"/>
    <cellStyle name="Normal 15 5" xfId="243"/>
    <cellStyle name="Normal 16 2" xfId="244"/>
    <cellStyle name="Normal 16 3" xfId="245"/>
    <cellStyle name="Normal 16 4" xfId="246"/>
    <cellStyle name="Normal 16 5" xfId="247"/>
    <cellStyle name="Normal 17 2" xfId="248"/>
    <cellStyle name="Normal 17 3" xfId="249"/>
    <cellStyle name="Normal 17 4" xfId="250"/>
    <cellStyle name="Normal 17 5" xfId="251"/>
    <cellStyle name="Normal 18 2" xfId="252"/>
    <cellStyle name="Normal 18 3" xfId="253"/>
    <cellStyle name="Normal 18 4" xfId="254"/>
    <cellStyle name="Normal 18 5" xfId="255"/>
    <cellStyle name="Normal 19 2" xfId="256"/>
    <cellStyle name="Normal 19 3" xfId="257"/>
    <cellStyle name="Normal 19 4" xfId="258"/>
    <cellStyle name="Normal 19 5" xfId="259"/>
    <cellStyle name="Normal 2" xfId="1"/>
    <cellStyle name="Normal 2 2" xfId="260"/>
    <cellStyle name="Normal 2 2 2" xfId="261"/>
    <cellStyle name="Normal 2 3" xfId="262"/>
    <cellStyle name="Normal 2 3 2" xfId="263"/>
    <cellStyle name="Normal 2 3 3" xfId="264"/>
    <cellStyle name="Normal 2 4" xfId="265"/>
    <cellStyle name="Normal 2 5" xfId="266"/>
    <cellStyle name="Normal 2 6" xfId="267"/>
    <cellStyle name="Normal 2 7" xfId="268"/>
    <cellStyle name="Normal 2 7 2" xfId="269"/>
    <cellStyle name="Normal 2 7 2 2" xfId="270"/>
    <cellStyle name="Normal 2 8" xfId="271"/>
    <cellStyle name="Normal 2_01 PRESUPUESTO 2008 (CEDULAS)" xfId="272"/>
    <cellStyle name="Normal 20 2" xfId="273"/>
    <cellStyle name="Normal 20 3" xfId="274"/>
    <cellStyle name="Normal 20 4" xfId="275"/>
    <cellStyle name="Normal 20 5" xfId="276"/>
    <cellStyle name="Normal 21 2" xfId="277"/>
    <cellStyle name="Normal 21 3" xfId="278"/>
    <cellStyle name="Normal 21 4" xfId="279"/>
    <cellStyle name="Normal 21 5" xfId="280"/>
    <cellStyle name="Normal 3" xfId="281"/>
    <cellStyle name="Normal 3 10" xfId="282"/>
    <cellStyle name="Normal 3 11" xfId="283"/>
    <cellStyle name="Normal 3 12" xfId="284"/>
    <cellStyle name="Normal 3 13" xfId="285"/>
    <cellStyle name="Normal 3 14" xfId="286"/>
    <cellStyle name="Normal 3 2" xfId="287"/>
    <cellStyle name="Normal 3 3" xfId="288"/>
    <cellStyle name="Normal 3 4" xfId="289"/>
    <cellStyle name="Normal 3 5" xfId="290"/>
    <cellStyle name="Normal 3 6" xfId="291"/>
    <cellStyle name="Normal 3 7" xfId="292"/>
    <cellStyle name="Normal 3 8" xfId="293"/>
    <cellStyle name="Normal 3 9" xfId="294"/>
    <cellStyle name="Normal 37" xfId="295"/>
    <cellStyle name="Normal 4" xfId="296"/>
    <cellStyle name="Normal 4 2" xfId="297"/>
    <cellStyle name="Normal 4 2 2" xfId="298"/>
    <cellStyle name="Normal 4 3" xfId="299"/>
    <cellStyle name="Normal 5" xfId="300"/>
    <cellStyle name="Normal 5 2" xfId="301"/>
    <cellStyle name="Normal 5 3" xfId="302"/>
    <cellStyle name="Normal 5 4" xfId="303"/>
    <cellStyle name="Normal 5 5" xfId="304"/>
    <cellStyle name="Normal 6" xfId="305"/>
    <cellStyle name="Normal 6 2" xfId="306"/>
    <cellStyle name="Normal 6 3" xfId="307"/>
    <cellStyle name="Normal 6 4" xfId="308"/>
    <cellStyle name="Normal 7" xfId="309"/>
    <cellStyle name="Normal 7 2" xfId="310"/>
    <cellStyle name="Normal 8" xfId="311"/>
    <cellStyle name="Normal 8 10" xfId="312"/>
    <cellStyle name="Normal 8 11" xfId="313"/>
    <cellStyle name="Normal 8 12" xfId="314"/>
    <cellStyle name="Normal 8 13" xfId="315"/>
    <cellStyle name="Normal 8 14" xfId="316"/>
    <cellStyle name="Normal 8 15" xfId="317"/>
    <cellStyle name="Normal 8 16" xfId="318"/>
    <cellStyle name="Normal 8 2" xfId="319"/>
    <cellStyle name="Normal 8 3" xfId="320"/>
    <cellStyle name="Normal 8 4" xfId="321"/>
    <cellStyle name="Normal 8 5" xfId="322"/>
    <cellStyle name="Normal 8 6" xfId="323"/>
    <cellStyle name="Normal 8 7" xfId="324"/>
    <cellStyle name="Normal 8 8" xfId="325"/>
    <cellStyle name="Normal 8 9" xfId="326"/>
    <cellStyle name="Normal 9" xfId="327"/>
    <cellStyle name="Normal 9 10" xfId="328"/>
    <cellStyle name="Normal 9 11" xfId="329"/>
    <cellStyle name="Normal 9 12" xfId="330"/>
    <cellStyle name="Normal 9 13" xfId="331"/>
    <cellStyle name="Normal 9 14" xfId="332"/>
    <cellStyle name="Normal 9 15" xfId="333"/>
    <cellStyle name="Normal 9 16" xfId="334"/>
    <cellStyle name="Normal 9 2" xfId="335"/>
    <cellStyle name="Normal 9 3" xfId="336"/>
    <cellStyle name="Normal 9 4" xfId="337"/>
    <cellStyle name="Normal 9 5" xfId="338"/>
    <cellStyle name="Normal 9 6" xfId="339"/>
    <cellStyle name="Normal 9 7" xfId="340"/>
    <cellStyle name="Normal 9 8" xfId="341"/>
    <cellStyle name="Normal 9 9" xfId="342"/>
    <cellStyle name="Porcentual 2" xfId="3"/>
    <cellStyle name="Porcentual 2 2" xfId="343"/>
    <cellStyle name="Porcentual 3" xfId="344"/>
    <cellStyle name="Porcentual 4" xfId="345"/>
    <cellStyle name="Porcentual 5" xfId="346"/>
    <cellStyle name="Porcentual 6" xfId="347"/>
    <cellStyle name="Porcentual 7" xfId="348"/>
    <cellStyle name="Währung" xfId="34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9.xml"/><Relationship Id="rId12" Type="http://schemas.openxmlformats.org/officeDocument/2006/relationships/externalLink" Target="externalLinks/externalLink10.xml"/><Relationship Id="rId13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12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988231</xdr:colOff>
      <xdr:row>4</xdr:row>
      <xdr:rowOff>90609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700" y="0"/>
          <a:ext cx="988231" cy="878009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72</xdr:row>
      <xdr:rowOff>47625</xdr:rowOff>
    </xdr:from>
    <xdr:to>
      <xdr:col>2</xdr:col>
      <xdr:colOff>1083481</xdr:colOff>
      <xdr:row>76</xdr:row>
      <xdr:rowOff>123823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950" y="16760825"/>
          <a:ext cx="988231" cy="863598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119</xdr:row>
      <xdr:rowOff>47624</xdr:rowOff>
    </xdr:from>
    <xdr:to>
      <xdr:col>2</xdr:col>
      <xdr:colOff>1083481</xdr:colOff>
      <xdr:row>123</xdr:row>
      <xdr:rowOff>161924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950" y="25739724"/>
          <a:ext cx="988231" cy="8890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166</xdr:row>
      <xdr:rowOff>133349</xdr:rowOff>
    </xdr:from>
    <xdr:to>
      <xdr:col>2</xdr:col>
      <xdr:colOff>1083481</xdr:colOff>
      <xdr:row>171</xdr:row>
      <xdr:rowOff>3174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950" y="34677349"/>
          <a:ext cx="988231" cy="822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F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albertobarron/Documents/ARegional%20Datos/Cuenta%20P&#250;blica/5_oblig_pag_fondos_federales_4o_trim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D%20ACUERDOS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1%20PRESUPUESTO%202010%20(CEDULA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tr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I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IT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01.-%20BD%20MUEG%20$%2049,933,100,000%20%20GA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06.-%20BD%20Av%20x%20Cve%20JUN%20al%2002-Jul-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trimestre "/>
      <sheetName val="2 trimestre"/>
      <sheetName val="3 er Trimestre "/>
      <sheetName val="4to Trimestre  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6"/>
  <sheetViews>
    <sheetView showGridLines="0" tabSelected="1" topLeftCell="A117" workbookViewId="0">
      <selection activeCell="B117" sqref="B117:L123"/>
    </sheetView>
  </sheetViews>
  <sheetFormatPr baseColWidth="10" defaultRowHeight="14" x14ac:dyDescent="0"/>
  <cols>
    <col min="1" max="1" width="2.6640625" style="2" customWidth="1"/>
    <col min="2" max="2" width="10.83203125" style="2"/>
    <col min="3" max="3" width="22.1640625" style="2" customWidth="1"/>
    <col min="4" max="4" width="14.5" style="2" customWidth="1"/>
    <col min="5" max="5" width="21.33203125" style="2" customWidth="1"/>
    <col min="6" max="6" width="13.6640625" style="2" bestFit="1" customWidth="1"/>
    <col min="7" max="7" width="13.6640625" style="2" customWidth="1"/>
    <col min="8" max="10" width="10.83203125" style="2"/>
    <col min="11" max="11" width="15.83203125" style="2" bestFit="1" customWidth="1"/>
    <col min="12" max="12" width="19.6640625" style="2" customWidth="1"/>
    <col min="13" max="13" width="21.33203125" style="2" customWidth="1"/>
    <col min="14" max="14" width="15.83203125" style="2" bestFit="1" customWidth="1"/>
    <col min="15" max="15" width="12.33203125" style="2" bestFit="1" customWidth="1"/>
    <col min="16" max="16384" width="10.83203125" style="2"/>
  </cols>
  <sheetData>
    <row r="1" spans="2:14">
      <c r="B1" s="1"/>
      <c r="C1" s="1"/>
    </row>
    <row r="2" spans="2:14" ht="18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4" ht="1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4" ht="15.75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2:14" ht="15" thickBot="1"/>
    <row r="6" spans="2:14"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8"/>
    </row>
    <row r="7" spans="2:14" ht="6.7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2:14">
      <c r="B8" s="12" t="s">
        <v>4</v>
      </c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2:14" ht="42.75" customHeight="1">
      <c r="B9" s="15" t="s">
        <v>5</v>
      </c>
      <c r="C9" s="16" t="s">
        <v>6</v>
      </c>
      <c r="D9" s="16" t="s">
        <v>7</v>
      </c>
      <c r="E9" s="16" t="s">
        <v>8</v>
      </c>
      <c r="F9" s="16" t="s">
        <v>9</v>
      </c>
      <c r="G9" s="16" t="s">
        <v>10</v>
      </c>
      <c r="H9" s="17"/>
      <c r="I9" s="17"/>
      <c r="J9" s="16" t="s">
        <v>11</v>
      </c>
      <c r="K9" s="16"/>
      <c r="L9" s="18"/>
    </row>
    <row r="10" spans="2:14" ht="33" customHeight="1">
      <c r="B10" s="19"/>
      <c r="C10" s="20"/>
      <c r="D10" s="20"/>
      <c r="E10" s="20"/>
      <c r="F10" s="20"/>
      <c r="G10" s="20"/>
      <c r="H10" s="21" t="s">
        <v>12</v>
      </c>
      <c r="I10" s="20" t="s">
        <v>13</v>
      </c>
      <c r="J10" s="20"/>
      <c r="K10" s="21" t="s">
        <v>14</v>
      </c>
      <c r="L10" s="22" t="s">
        <v>15</v>
      </c>
    </row>
    <row r="11" spans="2:14">
      <c r="B11" s="23" t="s">
        <v>16</v>
      </c>
      <c r="C11" s="23" t="s">
        <v>17</v>
      </c>
      <c r="D11" s="23" t="s">
        <v>18</v>
      </c>
      <c r="E11" s="24" t="s">
        <v>19</v>
      </c>
      <c r="F11" s="23" t="s">
        <v>20</v>
      </c>
      <c r="G11" s="25">
        <v>665000000</v>
      </c>
      <c r="H11" s="24" t="s">
        <v>21</v>
      </c>
      <c r="I11" s="26">
        <f>SUM(K11:K32)</f>
        <v>63809522.244451247</v>
      </c>
      <c r="J11" s="26"/>
      <c r="K11" s="27">
        <f>6827383.59-2260708.57-2260708.57-15052.55</f>
        <v>2290913.9</v>
      </c>
      <c r="L11" s="28">
        <f t="shared" ref="L11:L32" si="0">+K11/$I$11</f>
        <v>3.5902382895512328E-2</v>
      </c>
      <c r="M11" s="29"/>
      <c r="N11" s="30"/>
    </row>
    <row r="12" spans="2:14" ht="20">
      <c r="B12" s="23" t="s">
        <v>16</v>
      </c>
      <c r="C12" s="23" t="s">
        <v>17</v>
      </c>
      <c r="D12" s="23" t="s">
        <v>22</v>
      </c>
      <c r="E12" s="24"/>
      <c r="F12" s="23" t="s">
        <v>23</v>
      </c>
      <c r="G12" s="25">
        <v>632300000</v>
      </c>
      <c r="H12" s="24"/>
      <c r="I12" s="26"/>
      <c r="J12" s="26"/>
      <c r="K12" s="27">
        <f>4344518.61-1448098.38</f>
        <v>2896420.2300000004</v>
      </c>
      <c r="L12" s="28">
        <f>+K12/$I$11</f>
        <v>4.5391661434228459E-2</v>
      </c>
      <c r="M12" s="31"/>
      <c r="N12" s="30"/>
    </row>
    <row r="13" spans="2:14">
      <c r="B13" s="23" t="s">
        <v>16</v>
      </c>
      <c r="C13" s="23" t="s">
        <v>17</v>
      </c>
      <c r="D13" s="23" t="s">
        <v>18</v>
      </c>
      <c r="E13" s="24"/>
      <c r="F13" s="23" t="s">
        <v>24</v>
      </c>
      <c r="G13" s="25">
        <v>409057943.31999999</v>
      </c>
      <c r="H13" s="24"/>
      <c r="I13" s="26"/>
      <c r="J13" s="26"/>
      <c r="K13" s="27">
        <f>4243243.6-1414393.77</f>
        <v>2828849.8299999996</v>
      </c>
      <c r="L13" s="28">
        <f t="shared" si="0"/>
        <v>4.4332722303777959E-2</v>
      </c>
      <c r="M13" s="29"/>
      <c r="N13" s="30"/>
    </row>
    <row r="14" spans="2:14" ht="20">
      <c r="B14" s="23" t="s">
        <v>16</v>
      </c>
      <c r="C14" s="23" t="s">
        <v>17</v>
      </c>
      <c r="D14" s="23" t="s">
        <v>22</v>
      </c>
      <c r="E14" s="24"/>
      <c r="F14" s="23" t="s">
        <v>23</v>
      </c>
      <c r="G14" s="25">
        <v>374700000</v>
      </c>
      <c r="H14" s="24"/>
      <c r="I14" s="26"/>
      <c r="J14" s="26"/>
      <c r="K14" s="27">
        <f>2462943.38-820938.9</f>
        <v>1642004.48</v>
      </c>
      <c r="L14" s="28">
        <f t="shared" si="0"/>
        <v>2.5732906661008349E-2</v>
      </c>
      <c r="M14" s="29"/>
      <c r="N14" s="30"/>
    </row>
    <row r="15" spans="2:14" ht="20">
      <c r="B15" s="23" t="s">
        <v>16</v>
      </c>
      <c r="C15" s="23" t="s">
        <v>25</v>
      </c>
      <c r="D15" s="32" t="s">
        <v>26</v>
      </c>
      <c r="E15" s="24"/>
      <c r="F15" s="32" t="s">
        <v>23</v>
      </c>
      <c r="G15" s="25">
        <v>153170629</v>
      </c>
      <c r="H15" s="24"/>
      <c r="I15" s="26"/>
      <c r="J15" s="26"/>
      <c r="K15" s="33">
        <f>297169.61</f>
        <v>297169.61</v>
      </c>
      <c r="L15" s="28">
        <f t="shared" si="0"/>
        <v>4.6571357933312416E-3</v>
      </c>
      <c r="M15" s="29"/>
      <c r="N15" s="30"/>
    </row>
    <row r="16" spans="2:14" ht="20">
      <c r="B16" s="23" t="s">
        <v>16</v>
      </c>
      <c r="C16" s="23" t="s">
        <v>27</v>
      </c>
      <c r="D16" s="23" t="s">
        <v>28</v>
      </c>
      <c r="E16" s="24"/>
      <c r="F16" s="23" t="s">
        <v>23</v>
      </c>
      <c r="G16" s="25">
        <v>249553564</v>
      </c>
      <c r="H16" s="24"/>
      <c r="I16" s="26"/>
      <c r="J16" s="26"/>
      <c r="K16" s="27">
        <v>456253.91</v>
      </c>
      <c r="L16" s="28">
        <f t="shared" si="0"/>
        <v>7.1502480186595493E-3</v>
      </c>
      <c r="M16" s="29"/>
      <c r="N16" s="30"/>
    </row>
    <row r="17" spans="2:14" ht="20">
      <c r="B17" s="23" t="s">
        <v>16</v>
      </c>
      <c r="C17" s="23" t="s">
        <v>29</v>
      </c>
      <c r="D17" s="23" t="s">
        <v>28</v>
      </c>
      <c r="E17" s="24"/>
      <c r="F17" s="34" t="s">
        <v>23</v>
      </c>
      <c r="G17" s="35">
        <v>949001040.55999994</v>
      </c>
      <c r="H17" s="24"/>
      <c r="I17" s="26"/>
      <c r="J17" s="26"/>
      <c r="K17" s="27">
        <v>1854738.03</v>
      </c>
      <c r="L17" s="28">
        <f t="shared" si="0"/>
        <v>2.9066790735316695E-2</v>
      </c>
      <c r="M17" s="29"/>
      <c r="N17" s="30"/>
    </row>
    <row r="18" spans="2:14">
      <c r="B18" s="23" t="s">
        <v>16</v>
      </c>
      <c r="C18" s="23" t="s">
        <v>30</v>
      </c>
      <c r="D18" s="32" t="s">
        <v>31</v>
      </c>
      <c r="E18" s="24"/>
      <c r="F18" s="36" t="s">
        <v>32</v>
      </c>
      <c r="G18" s="35">
        <v>100000000</v>
      </c>
      <c r="H18" s="24"/>
      <c r="I18" s="26"/>
      <c r="J18" s="26"/>
      <c r="K18" s="27">
        <f>2777777.76-925925.92</f>
        <v>1851851.8399999999</v>
      </c>
      <c r="L18" s="28">
        <f t="shared" si="0"/>
        <v>2.9021559398386396E-2</v>
      </c>
      <c r="M18" s="29"/>
      <c r="N18" s="30"/>
    </row>
    <row r="19" spans="2:14" ht="20">
      <c r="B19" s="23" t="s">
        <v>16</v>
      </c>
      <c r="C19" s="23" t="s">
        <v>17</v>
      </c>
      <c r="D19" s="23" t="s">
        <v>33</v>
      </c>
      <c r="E19" s="24"/>
      <c r="F19" s="34" t="s">
        <v>23</v>
      </c>
      <c r="G19" s="35">
        <v>500000000</v>
      </c>
      <c r="H19" s="24"/>
      <c r="I19" s="26"/>
      <c r="J19" s="26"/>
      <c r="K19" s="27">
        <v>1006752.6899999976</v>
      </c>
      <c r="L19" s="28">
        <f t="shared" si="0"/>
        <v>1.5777467916828714E-2</v>
      </c>
      <c r="M19" s="37"/>
      <c r="N19" s="30"/>
    </row>
    <row r="20" spans="2:14" ht="20">
      <c r="B20" s="23" t="s">
        <v>16</v>
      </c>
      <c r="C20" s="23" t="s">
        <v>17</v>
      </c>
      <c r="D20" s="23" t="s">
        <v>34</v>
      </c>
      <c r="E20" s="24"/>
      <c r="F20" s="36" t="s">
        <v>23</v>
      </c>
      <c r="G20" s="35">
        <v>1400000000</v>
      </c>
      <c r="H20" s="24"/>
      <c r="I20" s="26"/>
      <c r="J20" s="26"/>
      <c r="K20" s="33">
        <v>2900703.19</v>
      </c>
      <c r="L20" s="28">
        <f t="shared" si="0"/>
        <v>4.5458782450800116E-2</v>
      </c>
      <c r="M20" s="29"/>
      <c r="N20" s="30"/>
    </row>
    <row r="21" spans="2:14" ht="20">
      <c r="B21" s="23" t="s">
        <v>16</v>
      </c>
      <c r="C21" s="23" t="s">
        <v>35</v>
      </c>
      <c r="D21" s="23" t="s">
        <v>36</v>
      </c>
      <c r="E21" s="24"/>
      <c r="F21" s="36" t="s">
        <v>37</v>
      </c>
      <c r="G21" s="35">
        <v>2191682494.4400001</v>
      </c>
      <c r="H21" s="24"/>
      <c r="I21" s="26"/>
      <c r="J21" s="26"/>
      <c r="K21" s="27">
        <f>6156022.63-2026569.87-2026569.86-25332.13</f>
        <v>2077550.7699999996</v>
      </c>
      <c r="L21" s="28">
        <f t="shared" si="0"/>
        <v>3.2558632268723173E-2</v>
      </c>
      <c r="M21" s="29"/>
      <c r="N21" s="30"/>
    </row>
    <row r="22" spans="2:14">
      <c r="B22" s="23" t="s">
        <v>16</v>
      </c>
      <c r="C22" s="23" t="s">
        <v>35</v>
      </c>
      <c r="D22" s="23" t="s">
        <v>38</v>
      </c>
      <c r="E22" s="24"/>
      <c r="F22" s="36" t="s">
        <v>37</v>
      </c>
      <c r="G22" s="35">
        <v>490326868.06999999</v>
      </c>
      <c r="H22" s="24"/>
      <c r="I22" s="26"/>
      <c r="J22" s="26"/>
      <c r="K22" s="27">
        <f>1377617.36-459182.17</f>
        <v>918435.19000000018</v>
      </c>
      <c r="L22" s="28">
        <f t="shared" si="0"/>
        <v>1.4393387659000464E-2</v>
      </c>
      <c r="M22" s="29"/>
      <c r="N22" s="30"/>
    </row>
    <row r="23" spans="2:14" ht="20">
      <c r="B23" s="23" t="s">
        <v>16</v>
      </c>
      <c r="C23" s="23" t="s">
        <v>17</v>
      </c>
      <c r="D23" s="23" t="s">
        <v>39</v>
      </c>
      <c r="E23" s="24"/>
      <c r="F23" s="36" t="s">
        <v>23</v>
      </c>
      <c r="G23" s="35">
        <v>610000000</v>
      </c>
      <c r="H23" s="24"/>
      <c r="I23" s="26"/>
      <c r="J23" s="26"/>
      <c r="K23" s="38">
        <v>0</v>
      </c>
      <c r="L23" s="28">
        <f t="shared" si="0"/>
        <v>0</v>
      </c>
      <c r="M23" s="29"/>
      <c r="N23" s="30"/>
    </row>
    <row r="24" spans="2:14">
      <c r="B24" s="23" t="s">
        <v>16</v>
      </c>
      <c r="C24" s="23" t="s">
        <v>17</v>
      </c>
      <c r="D24" s="23" t="s">
        <v>40</v>
      </c>
      <c r="E24" s="24"/>
      <c r="F24" s="36" t="s">
        <v>24</v>
      </c>
      <c r="G24" s="35">
        <v>1355000000</v>
      </c>
      <c r="H24" s="24"/>
      <c r="I24" s="26"/>
      <c r="J24" s="26"/>
      <c r="K24" s="27">
        <v>3001769.4388284683</v>
      </c>
      <c r="L24" s="28">
        <f t="shared" si="0"/>
        <v>4.7042656538452556E-2</v>
      </c>
      <c r="M24" s="29"/>
      <c r="N24" s="30"/>
    </row>
    <row r="25" spans="2:14" ht="20">
      <c r="B25" s="23" t="s">
        <v>41</v>
      </c>
      <c r="C25" s="23" t="s">
        <v>17</v>
      </c>
      <c r="D25" s="23" t="s">
        <v>38</v>
      </c>
      <c r="E25" s="24"/>
      <c r="F25" s="36" t="s">
        <v>42</v>
      </c>
      <c r="G25" s="35">
        <v>535000000</v>
      </c>
      <c r="H25" s="24"/>
      <c r="I25" s="26"/>
      <c r="J25" s="26"/>
      <c r="K25" s="38"/>
      <c r="L25" s="28">
        <f t="shared" si="0"/>
        <v>0</v>
      </c>
      <c r="M25" s="29"/>
      <c r="N25" s="30"/>
    </row>
    <row r="26" spans="2:14" ht="20">
      <c r="B26" s="23" t="s">
        <v>41</v>
      </c>
      <c r="C26" s="23" t="s">
        <v>17</v>
      </c>
      <c r="D26" s="23" t="s">
        <v>43</v>
      </c>
      <c r="E26" s="24"/>
      <c r="F26" s="36" t="s">
        <v>37</v>
      </c>
      <c r="G26" s="39">
        <v>735000000</v>
      </c>
      <c r="H26" s="24"/>
      <c r="I26" s="26"/>
      <c r="J26" s="26"/>
      <c r="K26" s="38">
        <v>0</v>
      </c>
      <c r="L26" s="28">
        <f t="shared" si="0"/>
        <v>0</v>
      </c>
      <c r="M26" s="29"/>
      <c r="N26" s="30"/>
    </row>
    <row r="27" spans="2:14" ht="15">
      <c r="B27" s="23" t="s">
        <v>16</v>
      </c>
      <c r="C27" s="23" t="s">
        <v>17</v>
      </c>
      <c r="D27" s="23" t="s">
        <v>44</v>
      </c>
      <c r="E27" s="24"/>
      <c r="F27" s="40" t="s">
        <v>45</v>
      </c>
      <c r="G27" s="41">
        <v>389179937</v>
      </c>
      <c r="H27" s="24"/>
      <c r="I27" s="26"/>
      <c r="J27" s="26"/>
      <c r="K27" s="27">
        <f>3976225.86-1325388.02</f>
        <v>2650837.84</v>
      </c>
      <c r="L27" s="28">
        <f t="shared" si="0"/>
        <v>4.1542982093562247E-2</v>
      </c>
      <c r="M27" s="29"/>
      <c r="N27" s="42"/>
    </row>
    <row r="28" spans="2:14" ht="15">
      <c r="B28" s="23" t="s">
        <v>16</v>
      </c>
      <c r="C28" s="23" t="s">
        <v>46</v>
      </c>
      <c r="D28" s="23" t="s">
        <v>47</v>
      </c>
      <c r="E28" s="24"/>
      <c r="F28" s="40"/>
      <c r="G28" s="41">
        <v>500000000</v>
      </c>
      <c r="H28" s="24"/>
      <c r="I28" s="26"/>
      <c r="J28" s="26"/>
      <c r="K28" s="27">
        <f>6224066.4-2074688.8-2059575.6-15113.2</f>
        <v>2074688.8000000005</v>
      </c>
      <c r="L28" s="28">
        <f t="shared" si="0"/>
        <v>3.2513780498966381E-2</v>
      </c>
      <c r="M28" s="29"/>
      <c r="N28" s="42"/>
    </row>
    <row r="29" spans="2:14" ht="15">
      <c r="B29" s="23" t="s">
        <v>16</v>
      </c>
      <c r="C29" s="23" t="s">
        <v>35</v>
      </c>
      <c r="D29" s="23" t="s">
        <v>48</v>
      </c>
      <c r="E29" s="24"/>
      <c r="F29" s="40"/>
      <c r="G29" s="41">
        <v>1444885373.0799999</v>
      </c>
      <c r="H29" s="24"/>
      <c r="I29" s="26"/>
      <c r="J29" s="26"/>
      <c r="K29" s="27">
        <f>4042675.35562277-1347489.14</f>
        <v>2695186.2156227697</v>
      </c>
      <c r="L29" s="28">
        <f t="shared" si="0"/>
        <v>4.223799396738373E-2</v>
      </c>
      <c r="M29" s="29"/>
      <c r="N29" s="42"/>
    </row>
    <row r="30" spans="2:14" ht="15">
      <c r="B30" s="23" t="s">
        <v>16</v>
      </c>
      <c r="C30" s="23" t="s">
        <v>17</v>
      </c>
      <c r="D30" s="23" t="s">
        <v>49</v>
      </c>
      <c r="E30" s="24"/>
      <c r="F30" s="40"/>
      <c r="G30" s="41">
        <v>1928217853.28</v>
      </c>
      <c r="H30" s="24"/>
      <c r="I30" s="26"/>
      <c r="J30" s="26"/>
      <c r="K30" s="27">
        <v>4285180.9900000095</v>
      </c>
      <c r="L30" s="28">
        <f t="shared" si="0"/>
        <v>6.7155823132222875E-2</v>
      </c>
      <c r="M30" s="37"/>
      <c r="N30" s="42"/>
    </row>
    <row r="31" spans="2:14" ht="80">
      <c r="B31" s="32" t="s">
        <v>16</v>
      </c>
      <c r="C31" s="32" t="s">
        <v>50</v>
      </c>
      <c r="D31" s="23" t="s">
        <v>51</v>
      </c>
      <c r="E31" s="24"/>
      <c r="F31" s="40"/>
      <c r="G31" s="41">
        <v>1750000000</v>
      </c>
      <c r="H31" s="24"/>
      <c r="I31" s="26"/>
      <c r="J31" s="26"/>
      <c r="K31" s="27">
        <f>25397322.18-8465774.06</f>
        <v>16931548.119999997</v>
      </c>
      <c r="L31" s="28">
        <f t="shared" si="0"/>
        <v>0.26534516361266647</v>
      </c>
      <c r="M31" s="29"/>
      <c r="N31" s="42"/>
    </row>
    <row r="32" spans="2:14" ht="110">
      <c r="B32" s="23" t="s">
        <v>16</v>
      </c>
      <c r="C32" s="23" t="s">
        <v>52</v>
      </c>
      <c r="D32" s="23" t="s">
        <v>53</v>
      </c>
      <c r="E32" s="24"/>
      <c r="F32" s="40"/>
      <c r="G32" s="41">
        <v>1920000000</v>
      </c>
      <c r="H32" s="24"/>
      <c r="I32" s="26"/>
      <c r="J32" s="26"/>
      <c r="K32" s="27">
        <f>33446001.51-11148667.17-11148667.17</f>
        <v>11148667.170000004</v>
      </c>
      <c r="L32" s="28">
        <f t="shared" si="0"/>
        <v>0.17471792262117228</v>
      </c>
      <c r="M32" s="29"/>
      <c r="N32" s="42"/>
    </row>
    <row r="33" spans="2:14" ht="20">
      <c r="B33" s="23" t="s">
        <v>41</v>
      </c>
      <c r="C33" s="23" t="s">
        <v>17</v>
      </c>
      <c r="D33" s="23" t="s">
        <v>54</v>
      </c>
      <c r="E33" s="24"/>
      <c r="F33" s="40"/>
      <c r="G33" s="41">
        <v>1000000000</v>
      </c>
      <c r="H33" s="24"/>
      <c r="I33" s="26"/>
      <c r="J33" s="26"/>
      <c r="K33" s="38">
        <v>0</v>
      </c>
      <c r="L33" s="28">
        <f>+K33/$I$11</f>
        <v>0</v>
      </c>
      <c r="M33" s="29"/>
      <c r="N33" s="42"/>
    </row>
    <row r="34" spans="2:14" ht="20">
      <c r="B34" s="23" t="s">
        <v>41</v>
      </c>
      <c r="C34" s="23" t="s">
        <v>55</v>
      </c>
      <c r="D34" s="23" t="s">
        <v>56</v>
      </c>
      <c r="E34" s="24"/>
      <c r="F34" s="40"/>
      <c r="G34" s="41">
        <v>420000000</v>
      </c>
      <c r="H34" s="24"/>
      <c r="I34" s="26"/>
      <c r="J34" s="26"/>
      <c r="K34" s="38">
        <v>0</v>
      </c>
      <c r="L34" s="28">
        <f>+K34/$I$11</f>
        <v>0</v>
      </c>
      <c r="M34" s="29"/>
      <c r="N34" s="42"/>
    </row>
    <row r="35" spans="2:14" ht="15">
      <c r="B35" s="43"/>
      <c r="C35" s="43"/>
      <c r="D35" s="43"/>
      <c r="E35" s="44"/>
      <c r="F35" s="43"/>
      <c r="G35" s="45">
        <f>SUM(G11:G34)</f>
        <v>20702075702.75</v>
      </c>
      <c r="H35" s="44"/>
      <c r="I35" s="46"/>
      <c r="J35" s="46"/>
      <c r="K35" s="47"/>
      <c r="L35" s="48">
        <f>SUM(L11:L34)</f>
        <v>0.99999999999999989</v>
      </c>
      <c r="M35" s="29"/>
      <c r="N35" s="42"/>
    </row>
    <row r="36" spans="2:14" ht="15">
      <c r="B36" s="43"/>
      <c r="C36" s="43"/>
      <c r="D36" s="43"/>
      <c r="E36" s="44"/>
      <c r="F36" s="43"/>
      <c r="G36" s="45"/>
      <c r="H36" s="44"/>
      <c r="I36" s="46"/>
      <c r="J36" s="46"/>
      <c r="K36" s="49"/>
      <c r="L36" s="48"/>
      <c r="M36" s="50"/>
      <c r="N36" s="42"/>
    </row>
    <row r="37" spans="2:14" ht="15">
      <c r="B37" s="43"/>
      <c r="C37" s="43"/>
      <c r="D37" s="43"/>
      <c r="E37" s="44"/>
      <c r="F37" s="43"/>
      <c r="G37" s="45"/>
      <c r="H37" s="44"/>
      <c r="I37" s="46"/>
      <c r="J37" s="46"/>
      <c r="K37" s="49"/>
      <c r="L37" s="48"/>
      <c r="M37" s="50"/>
      <c r="N37" s="42"/>
    </row>
    <row r="38" spans="2:14" ht="15">
      <c r="B38" s="43"/>
      <c r="C38" s="43"/>
      <c r="D38" s="43"/>
      <c r="E38" s="44"/>
      <c r="F38" s="43"/>
      <c r="G38" s="45"/>
      <c r="H38" s="44"/>
      <c r="I38" s="46"/>
      <c r="J38" s="46"/>
      <c r="K38" s="49"/>
      <c r="L38" s="48"/>
      <c r="M38" s="50"/>
      <c r="N38" s="42"/>
    </row>
    <row r="39" spans="2:14" ht="15">
      <c r="B39" s="43"/>
      <c r="C39" s="43"/>
      <c r="D39" s="43"/>
      <c r="E39" s="44"/>
      <c r="F39" s="43"/>
      <c r="G39" s="45"/>
      <c r="H39" s="44"/>
      <c r="I39" s="46"/>
      <c r="J39" s="46"/>
      <c r="K39" s="49"/>
      <c r="L39" s="48"/>
      <c r="M39" s="50"/>
      <c r="N39" s="42"/>
    </row>
    <row r="40" spans="2:14" ht="15">
      <c r="B40" s="43"/>
      <c r="C40" s="43"/>
      <c r="D40" s="43"/>
      <c r="E40" s="44"/>
      <c r="F40" s="43"/>
      <c r="G40" s="45"/>
      <c r="H40" s="44"/>
      <c r="I40" s="46"/>
      <c r="J40" s="46"/>
      <c r="K40" s="49"/>
      <c r="L40" s="48"/>
      <c r="M40" s="50"/>
      <c r="N40" s="42"/>
    </row>
    <row r="41" spans="2:14" ht="15">
      <c r="B41" s="43"/>
      <c r="C41" s="43"/>
      <c r="D41" s="43"/>
      <c r="E41" s="44"/>
      <c r="F41" s="43"/>
      <c r="G41" s="45"/>
      <c r="H41" s="44"/>
      <c r="I41" s="46"/>
      <c r="J41" s="46"/>
      <c r="K41" s="49"/>
      <c r="L41" s="48"/>
      <c r="M41" s="50"/>
      <c r="N41" s="42"/>
    </row>
    <row r="42" spans="2:14" ht="15">
      <c r="B42" s="43"/>
      <c r="C42" s="43"/>
      <c r="D42" s="43"/>
      <c r="E42" s="44"/>
      <c r="F42" s="43"/>
      <c r="G42" s="45"/>
      <c r="H42" s="44"/>
      <c r="I42" s="46"/>
      <c r="J42" s="46"/>
      <c r="K42" s="49"/>
      <c r="L42" s="48"/>
      <c r="M42" s="50"/>
      <c r="N42" s="42"/>
    </row>
    <row r="43" spans="2:14" ht="15">
      <c r="B43" s="43"/>
      <c r="C43" s="43"/>
      <c r="D43" s="43"/>
      <c r="E43" s="44"/>
      <c r="F43" s="43"/>
      <c r="G43" s="45"/>
      <c r="H43" s="44"/>
      <c r="I43" s="46"/>
      <c r="J43" s="46"/>
      <c r="K43" s="49"/>
      <c r="L43" s="48"/>
      <c r="M43" s="50"/>
      <c r="N43" s="42"/>
    </row>
    <row r="44" spans="2:14" ht="15">
      <c r="B44" s="43"/>
      <c r="C44" s="43"/>
      <c r="D44" s="43"/>
      <c r="E44" s="44"/>
      <c r="F44" s="43"/>
      <c r="G44" s="45"/>
      <c r="H44" s="44"/>
      <c r="I44" s="46"/>
      <c r="J44" s="46"/>
      <c r="K44" s="49"/>
      <c r="L44" s="48"/>
      <c r="M44" s="50"/>
      <c r="N44" s="42"/>
    </row>
    <row r="45" spans="2:14" ht="15">
      <c r="B45" s="43"/>
      <c r="C45" s="43"/>
      <c r="D45" s="43"/>
      <c r="E45" s="44"/>
      <c r="F45" s="43"/>
      <c r="G45" s="45"/>
      <c r="H45" s="44"/>
      <c r="I45" s="46"/>
      <c r="J45" s="46"/>
      <c r="K45" s="49"/>
      <c r="L45" s="48"/>
      <c r="M45" s="50"/>
      <c r="N45" s="42"/>
    </row>
    <row r="46" spans="2:14" ht="15">
      <c r="B46" s="43"/>
      <c r="C46" s="43"/>
      <c r="D46" s="43"/>
      <c r="E46" s="44"/>
      <c r="F46" s="43"/>
      <c r="G46" s="45"/>
      <c r="H46" s="44"/>
      <c r="I46" s="46"/>
      <c r="J46" s="46"/>
      <c r="K46" s="49"/>
      <c r="L46" s="48"/>
      <c r="M46" s="50"/>
      <c r="N46" s="42"/>
    </row>
    <row r="47" spans="2:14" ht="15">
      <c r="B47" s="43"/>
      <c r="C47" s="43"/>
      <c r="D47" s="43"/>
      <c r="E47" s="44"/>
      <c r="F47" s="43"/>
      <c r="G47" s="45"/>
      <c r="H47" s="44"/>
      <c r="I47" s="46"/>
      <c r="J47" s="46"/>
      <c r="K47" s="49"/>
      <c r="L47" s="48"/>
      <c r="M47" s="50"/>
      <c r="N47" s="42"/>
    </row>
    <row r="48" spans="2:14" ht="15">
      <c r="B48" s="43"/>
      <c r="C48" s="43"/>
      <c r="D48" s="43"/>
      <c r="E48" s="44"/>
      <c r="F48" s="43"/>
      <c r="G48" s="45"/>
      <c r="H48" s="44"/>
      <c r="I48" s="46"/>
      <c r="J48" s="46"/>
      <c r="K48" s="49"/>
      <c r="L48" s="48"/>
      <c r="M48" s="50"/>
      <c r="N48" s="42"/>
    </row>
    <row r="49" spans="2:14" ht="15">
      <c r="B49" s="43"/>
      <c r="C49" s="43"/>
      <c r="D49" s="43"/>
      <c r="E49" s="44"/>
      <c r="F49" s="43"/>
      <c r="G49" s="45"/>
      <c r="H49" s="44"/>
      <c r="I49" s="46"/>
      <c r="J49" s="46"/>
      <c r="K49" s="49"/>
      <c r="L49" s="48"/>
      <c r="M49" s="50"/>
      <c r="N49" s="42"/>
    </row>
    <row r="50" spans="2:14" ht="15">
      <c r="B50" s="43"/>
      <c r="C50" s="43"/>
      <c r="D50" s="43"/>
      <c r="E50" s="44"/>
      <c r="F50" s="43"/>
      <c r="G50" s="45"/>
      <c r="H50" s="44"/>
      <c r="I50" s="46"/>
      <c r="J50" s="46"/>
      <c r="K50" s="49"/>
      <c r="L50" s="48"/>
      <c r="M50" s="50"/>
      <c r="N50" s="42"/>
    </row>
    <row r="51" spans="2:14" ht="15">
      <c r="B51" s="43"/>
      <c r="C51" s="43"/>
      <c r="D51" s="43"/>
      <c r="E51" s="44"/>
      <c r="F51" s="43"/>
      <c r="G51" s="45"/>
      <c r="H51" s="44"/>
      <c r="I51" s="46"/>
      <c r="J51" s="46"/>
      <c r="K51" s="49"/>
      <c r="L51" s="48"/>
      <c r="M51" s="50"/>
      <c r="N51" s="42"/>
    </row>
    <row r="52" spans="2:14" ht="15">
      <c r="B52" s="43"/>
      <c r="C52" s="43"/>
      <c r="D52" s="43"/>
      <c r="E52" s="44"/>
      <c r="F52" s="43"/>
      <c r="G52" s="45"/>
      <c r="H52" s="44"/>
      <c r="I52" s="46"/>
      <c r="J52" s="46"/>
      <c r="K52" s="49"/>
      <c r="L52" s="48"/>
      <c r="M52" s="50"/>
      <c r="N52" s="42"/>
    </row>
    <row r="53" spans="2:14" ht="15">
      <c r="B53" s="43"/>
      <c r="C53" s="43"/>
      <c r="D53" s="43"/>
      <c r="E53" s="44"/>
      <c r="F53" s="43"/>
      <c r="G53" s="45"/>
      <c r="H53" s="44"/>
      <c r="I53" s="46"/>
      <c r="J53" s="46"/>
      <c r="K53" s="49"/>
      <c r="L53" s="48"/>
      <c r="M53" s="50"/>
      <c r="N53" s="42"/>
    </row>
    <row r="54" spans="2:14" ht="15">
      <c r="B54" s="43"/>
      <c r="C54" s="43"/>
      <c r="D54" s="43"/>
      <c r="E54" s="44"/>
      <c r="F54" s="43"/>
      <c r="G54" s="45"/>
      <c r="H54" s="44"/>
      <c r="I54" s="46"/>
      <c r="J54" s="46"/>
      <c r="K54" s="49"/>
      <c r="L54" s="48"/>
      <c r="M54" s="50"/>
      <c r="N54" s="42"/>
    </row>
    <row r="55" spans="2:14" ht="15">
      <c r="B55" s="43"/>
      <c r="C55" s="43"/>
      <c r="D55" s="43"/>
      <c r="E55" s="44"/>
      <c r="F55" s="43"/>
      <c r="G55" s="45"/>
      <c r="H55" s="44"/>
      <c r="I55" s="46"/>
      <c r="J55" s="46"/>
      <c r="K55" s="49"/>
      <c r="L55" s="48"/>
      <c r="M55" s="50"/>
      <c r="N55" s="42"/>
    </row>
    <row r="56" spans="2:14" ht="15">
      <c r="B56" s="43"/>
      <c r="C56" s="43"/>
      <c r="D56" s="43"/>
      <c r="E56" s="44"/>
      <c r="F56" s="43"/>
      <c r="G56" s="45"/>
      <c r="H56" s="44"/>
      <c r="I56" s="46"/>
      <c r="J56" s="46"/>
      <c r="K56" s="49"/>
      <c r="L56" s="48"/>
      <c r="M56" s="50"/>
      <c r="N56" s="42"/>
    </row>
    <row r="57" spans="2:14" ht="15">
      <c r="B57" s="43"/>
      <c r="C57" s="43"/>
      <c r="D57" s="43"/>
      <c r="E57" s="44"/>
      <c r="F57" s="43"/>
      <c r="G57" s="45"/>
      <c r="H57" s="44"/>
      <c r="I57" s="46"/>
      <c r="J57" s="46"/>
      <c r="K57" s="49"/>
      <c r="L57" s="48"/>
      <c r="M57" s="50"/>
      <c r="N57" s="42"/>
    </row>
    <row r="58" spans="2:14" ht="15">
      <c r="B58" s="43"/>
      <c r="C58" s="43"/>
      <c r="D58" s="43"/>
      <c r="E58" s="44"/>
      <c r="F58" s="43"/>
      <c r="G58" s="45"/>
      <c r="H58" s="44"/>
      <c r="I58" s="46"/>
      <c r="J58" s="46"/>
      <c r="K58" s="49"/>
      <c r="L58" s="48"/>
      <c r="M58" s="50"/>
      <c r="N58" s="42"/>
    </row>
    <row r="59" spans="2:14" ht="15">
      <c r="B59" s="43"/>
      <c r="C59" s="43"/>
      <c r="D59" s="43"/>
      <c r="E59" s="44"/>
      <c r="F59" s="43"/>
      <c r="G59" s="45"/>
      <c r="H59" s="44"/>
      <c r="I59" s="46"/>
      <c r="J59" s="46"/>
      <c r="K59" s="49"/>
      <c r="L59" s="48"/>
      <c r="M59" s="50"/>
      <c r="N59" s="42"/>
    </row>
    <row r="60" spans="2:14" ht="15">
      <c r="B60" s="43"/>
      <c r="C60" s="43"/>
      <c r="D60" s="43"/>
      <c r="E60" s="44"/>
      <c r="F60" s="43"/>
      <c r="G60" s="45"/>
      <c r="H60" s="44"/>
      <c r="I60" s="46"/>
      <c r="J60" s="46"/>
      <c r="K60" s="49"/>
      <c r="L60" s="48"/>
      <c r="M60" s="50"/>
      <c r="N60" s="42"/>
    </row>
    <row r="61" spans="2:14" ht="15">
      <c r="B61" s="43"/>
      <c r="C61" s="43"/>
      <c r="D61" s="43"/>
      <c r="E61" s="44"/>
      <c r="F61" s="43"/>
      <c r="G61" s="45"/>
      <c r="H61" s="44"/>
      <c r="I61" s="46"/>
      <c r="J61" s="46"/>
      <c r="K61" s="49"/>
      <c r="L61" s="48"/>
      <c r="M61" s="50"/>
      <c r="N61" s="42"/>
    </row>
    <row r="62" spans="2:14" ht="15">
      <c r="B62" s="43"/>
      <c r="C62" s="43"/>
      <c r="D62" s="43"/>
      <c r="E62" s="44"/>
      <c r="F62" s="43"/>
      <c r="G62" s="45"/>
      <c r="H62" s="44"/>
      <c r="I62" s="46"/>
      <c r="J62" s="46"/>
      <c r="K62" s="49"/>
      <c r="L62" s="48"/>
      <c r="M62" s="50"/>
      <c r="N62" s="42"/>
    </row>
    <row r="63" spans="2:14" ht="15">
      <c r="B63" s="43"/>
      <c r="C63" s="43"/>
      <c r="D63" s="43"/>
      <c r="E63" s="44"/>
      <c r="F63" s="43"/>
      <c r="G63" s="45"/>
      <c r="H63" s="44"/>
      <c r="I63" s="46"/>
      <c r="J63" s="46"/>
      <c r="K63" s="49"/>
      <c r="L63" s="48"/>
      <c r="M63" s="50"/>
      <c r="N63" s="42"/>
    </row>
    <row r="64" spans="2:14" ht="15">
      <c r="B64" s="43"/>
      <c r="C64" s="43"/>
      <c r="D64" s="43"/>
      <c r="E64" s="44"/>
      <c r="F64" s="43"/>
      <c r="G64" s="45"/>
      <c r="H64" s="44"/>
      <c r="I64" s="46"/>
      <c r="J64" s="46"/>
      <c r="K64" s="49"/>
      <c r="L64" s="48"/>
      <c r="M64" s="50"/>
      <c r="N64" s="42"/>
    </row>
    <row r="65" spans="2:14" ht="15">
      <c r="B65" s="43"/>
      <c r="C65" s="43"/>
      <c r="D65" s="43"/>
      <c r="E65" s="44"/>
      <c r="F65" s="43"/>
      <c r="G65" s="45"/>
      <c r="H65" s="44"/>
      <c r="I65" s="46"/>
      <c r="J65" s="46"/>
      <c r="K65" s="49"/>
      <c r="L65" s="48"/>
      <c r="M65" s="50"/>
      <c r="N65" s="42"/>
    </row>
    <row r="66" spans="2:14" ht="15">
      <c r="B66" s="43"/>
      <c r="C66" s="43"/>
      <c r="D66" s="43"/>
      <c r="E66" s="44"/>
      <c r="F66" s="43"/>
      <c r="G66" s="45"/>
      <c r="H66" s="44"/>
      <c r="I66" s="46"/>
      <c r="J66" s="46"/>
      <c r="K66" s="49"/>
      <c r="L66" s="48"/>
      <c r="M66" s="50"/>
      <c r="N66" s="42"/>
    </row>
    <row r="67" spans="2:14" ht="15">
      <c r="B67" s="43"/>
      <c r="C67" s="43"/>
      <c r="D67" s="43"/>
      <c r="E67" s="44"/>
      <c r="F67" s="43"/>
      <c r="G67" s="45"/>
      <c r="H67" s="44"/>
      <c r="I67" s="46"/>
      <c r="J67" s="46"/>
      <c r="K67" s="49"/>
      <c r="L67" s="48"/>
      <c r="M67" s="51"/>
      <c r="N67" s="42"/>
    </row>
    <row r="68" spans="2:14" ht="15">
      <c r="B68" s="43"/>
      <c r="C68" s="43"/>
      <c r="D68" s="43"/>
      <c r="E68" s="44"/>
      <c r="F68" s="43"/>
      <c r="G68" s="45"/>
      <c r="H68" s="44"/>
      <c r="I68" s="46"/>
      <c r="J68" s="46"/>
      <c r="K68" s="49"/>
      <c r="L68" s="48"/>
      <c r="M68" s="51"/>
      <c r="N68" s="42"/>
    </row>
    <row r="69" spans="2:14" ht="15">
      <c r="B69" s="43"/>
      <c r="C69" s="43"/>
      <c r="D69" s="43"/>
      <c r="E69" s="44"/>
      <c r="F69" s="43"/>
      <c r="G69" s="45"/>
      <c r="H69" s="44"/>
      <c r="I69" s="46"/>
      <c r="J69" s="46"/>
      <c r="K69" s="49"/>
      <c r="L69" s="48"/>
      <c r="N69" s="42">
        <v>4128421.8999998602</v>
      </c>
    </row>
    <row r="70" spans="2:14" ht="36" customHeight="1">
      <c r="B70" s="52" t="s">
        <v>57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N70" s="30"/>
    </row>
    <row r="71" spans="2:14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N71" s="30"/>
    </row>
    <row r="72" spans="2:14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N72" s="30"/>
    </row>
    <row r="73" spans="2:14">
      <c r="B73" s="53"/>
      <c r="C73" s="1"/>
      <c r="D73" s="1"/>
      <c r="N73" s="30"/>
    </row>
    <row r="74" spans="2:14" ht="18">
      <c r="B74" s="53"/>
      <c r="C74" s="3" t="s">
        <v>0</v>
      </c>
      <c r="D74" s="3"/>
      <c r="E74" s="3"/>
      <c r="F74" s="3"/>
      <c r="G74" s="3"/>
      <c r="H74" s="3"/>
      <c r="I74" s="3"/>
      <c r="J74" s="3"/>
      <c r="K74" s="3"/>
      <c r="L74" s="54"/>
    </row>
    <row r="75" spans="2:14" ht="15">
      <c r="B75" s="53"/>
      <c r="C75" s="4" t="s">
        <v>1</v>
      </c>
      <c r="D75" s="4"/>
      <c r="E75" s="4"/>
      <c r="F75" s="4"/>
      <c r="G75" s="4"/>
      <c r="H75" s="4"/>
      <c r="I75" s="4"/>
      <c r="J75" s="4"/>
      <c r="K75" s="4"/>
      <c r="L75" s="55"/>
    </row>
    <row r="76" spans="2:14" ht="15.75" customHeight="1">
      <c r="B76" s="53"/>
      <c r="C76" s="56" t="s">
        <v>58</v>
      </c>
      <c r="D76" s="56"/>
      <c r="E76" s="56"/>
      <c r="F76" s="56"/>
      <c r="G76" s="56"/>
      <c r="H76" s="56"/>
      <c r="I76" s="56"/>
      <c r="J76" s="56"/>
      <c r="K76" s="56"/>
      <c r="L76" s="57"/>
    </row>
    <row r="77" spans="2:14">
      <c r="B77" s="53"/>
    </row>
    <row r="78" spans="2:14" ht="24.75" customHeight="1">
      <c r="C78" s="58"/>
      <c r="D78" s="59"/>
      <c r="E78" s="59"/>
      <c r="F78" s="59"/>
      <c r="G78" s="59"/>
      <c r="H78" s="59"/>
      <c r="I78" s="59"/>
      <c r="J78" s="59" t="s">
        <v>59</v>
      </c>
      <c r="K78" s="60"/>
    </row>
    <row r="79" spans="2:14" ht="15" customHeight="1">
      <c r="C79" s="61" t="s">
        <v>60</v>
      </c>
      <c r="D79" s="61"/>
      <c r="E79" s="61"/>
      <c r="F79" s="61"/>
      <c r="G79" s="61"/>
      <c r="H79" s="61"/>
      <c r="I79" s="61"/>
      <c r="J79" s="62">
        <v>15923808880.6113</v>
      </c>
      <c r="K79" s="62"/>
    </row>
    <row r="80" spans="2:14" ht="15" customHeight="1">
      <c r="C80" s="61" t="s">
        <v>61</v>
      </c>
      <c r="D80" s="61"/>
      <c r="E80" s="61"/>
      <c r="F80" s="61"/>
      <c r="G80" s="61"/>
      <c r="H80" s="61"/>
      <c r="I80" s="61"/>
      <c r="J80" s="62">
        <v>128733030.2918939</v>
      </c>
      <c r="K80" s="62"/>
    </row>
    <row r="81" spans="3:15" ht="15" customHeight="1">
      <c r="C81" s="61" t="s">
        <v>62</v>
      </c>
      <c r="D81" s="61"/>
      <c r="E81" s="61"/>
      <c r="F81" s="61"/>
      <c r="G81" s="61"/>
      <c r="H81" s="61"/>
      <c r="I81" s="61"/>
      <c r="J81" s="63">
        <f>J79-J80</f>
        <v>15795075850.319407</v>
      </c>
      <c r="K81" s="64"/>
    </row>
    <row r="82" spans="3:15" ht="15" customHeight="1">
      <c r="C82" s="61" t="s">
        <v>63</v>
      </c>
      <c r="D82" s="61"/>
      <c r="E82" s="61"/>
      <c r="F82" s="61"/>
      <c r="G82" s="61"/>
      <c r="H82" s="61"/>
      <c r="I82" s="61"/>
      <c r="J82" s="63">
        <v>112156911.95575599</v>
      </c>
      <c r="K82" s="64"/>
    </row>
    <row r="83" spans="3:15" ht="15" customHeight="1">
      <c r="C83" s="61" t="s">
        <v>64</v>
      </c>
      <c r="D83" s="61"/>
      <c r="E83" s="61"/>
      <c r="F83" s="61"/>
      <c r="G83" s="61"/>
      <c r="H83" s="61"/>
      <c r="I83" s="61"/>
      <c r="J83" s="63">
        <f>J81-J82+535000000</f>
        <v>16217918938.363651</v>
      </c>
      <c r="K83" s="64"/>
    </row>
    <row r="84" spans="3:15" ht="15" customHeight="1">
      <c r="C84" s="61" t="s">
        <v>65</v>
      </c>
      <c r="D84" s="61"/>
      <c r="E84" s="61"/>
      <c r="F84" s="61"/>
      <c r="G84" s="61"/>
      <c r="H84" s="61"/>
      <c r="I84" s="61"/>
      <c r="J84" s="63">
        <v>113592788.016729</v>
      </c>
      <c r="K84" s="64"/>
      <c r="M84" s="65"/>
    </row>
    <row r="85" spans="3:15" ht="15" customHeight="1">
      <c r="C85" s="61" t="s">
        <v>66</v>
      </c>
      <c r="D85" s="61"/>
      <c r="E85" s="61"/>
      <c r="F85" s="61"/>
      <c r="G85" s="61"/>
      <c r="H85" s="61"/>
      <c r="I85" s="61"/>
      <c r="J85" s="63">
        <f>J83-J84+900000000+179175783.1</f>
        <v>17183501933.446922</v>
      </c>
      <c r="K85" s="64"/>
      <c r="N85" s="66"/>
    </row>
    <row r="86" spans="3:15" ht="15" customHeight="1">
      <c r="C86" s="61" t="s">
        <v>67</v>
      </c>
      <c r="D86" s="61"/>
      <c r="E86" s="61"/>
      <c r="F86" s="61"/>
      <c r="G86" s="61"/>
      <c r="H86" s="61"/>
      <c r="I86" s="61"/>
      <c r="J86" s="62">
        <f>I11</f>
        <v>63809522.244451247</v>
      </c>
      <c r="K86" s="62"/>
      <c r="L86" s="66"/>
      <c r="M86" s="66"/>
    </row>
    <row r="87" spans="3:15" ht="15" customHeight="1">
      <c r="C87" s="61" t="s">
        <v>68</v>
      </c>
      <c r="D87" s="61"/>
      <c r="E87" s="61"/>
      <c r="F87" s="61"/>
      <c r="G87" s="61"/>
      <c r="H87" s="61"/>
      <c r="I87" s="67"/>
      <c r="J87" s="62">
        <f>51268843.8543772</f>
        <v>51268843.854377203</v>
      </c>
      <c r="K87" s="62"/>
      <c r="L87" s="68"/>
      <c r="M87" s="68"/>
    </row>
    <row r="88" spans="3:15" ht="15" customHeight="1">
      <c r="C88" s="61" t="s">
        <v>69</v>
      </c>
      <c r="D88" s="61"/>
      <c r="E88" s="61"/>
      <c r="F88" s="61"/>
      <c r="G88" s="61"/>
      <c r="H88" s="61"/>
      <c r="I88" s="67"/>
      <c r="J88" s="69">
        <f>J86+J87</f>
        <v>115078366.09882845</v>
      </c>
      <c r="K88" s="70"/>
      <c r="M88" s="71">
        <v>17737283338.692429</v>
      </c>
      <c r="N88" s="71">
        <f>M88-J89</f>
        <v>4.337310791015625E-3</v>
      </c>
      <c r="O88" s="72"/>
    </row>
    <row r="89" spans="3:15" ht="15" customHeight="1">
      <c r="C89" s="61" t="s">
        <v>70</v>
      </c>
      <c r="D89" s="61"/>
      <c r="E89" s="61"/>
      <c r="F89" s="61"/>
      <c r="G89" s="61"/>
      <c r="H89" s="61"/>
      <c r="I89" s="61"/>
      <c r="J89" s="62">
        <f>J85-J88+110000000+555824216.9+3035554.44</f>
        <v>17737283338.688091</v>
      </c>
      <c r="K89" s="62"/>
      <c r="L89" s="73"/>
      <c r="M89" s="65"/>
    </row>
    <row r="90" spans="3:15" ht="15">
      <c r="C90" s="74" t="s">
        <v>71</v>
      </c>
      <c r="D90" s="74"/>
      <c r="E90" s="74"/>
      <c r="F90" s="74"/>
      <c r="G90" s="74"/>
      <c r="H90" s="74"/>
      <c r="I90" s="74"/>
      <c r="J90" s="74"/>
      <c r="K90" s="74"/>
      <c r="L90" s="73"/>
      <c r="M90" s="65"/>
    </row>
    <row r="91" spans="3:15" ht="15">
      <c r="C91" s="75"/>
      <c r="D91" s="75"/>
      <c r="E91" s="75"/>
      <c r="F91" s="75"/>
      <c r="G91" s="75"/>
      <c r="H91" s="75"/>
      <c r="I91" s="75"/>
      <c r="J91" s="75"/>
      <c r="K91" s="75"/>
      <c r="L91" s="65"/>
      <c r="M91" s="65"/>
    </row>
    <row r="92" spans="3:15" ht="15">
      <c r="C92" s="75"/>
      <c r="D92" s="75"/>
      <c r="E92" s="75"/>
      <c r="F92" s="75"/>
      <c r="G92" s="75"/>
      <c r="H92" s="75"/>
      <c r="I92" s="75"/>
      <c r="J92" s="75"/>
      <c r="K92" s="75"/>
      <c r="L92" s="65"/>
      <c r="M92" s="65"/>
    </row>
    <row r="93" spans="3:15" ht="15">
      <c r="C93" s="75"/>
      <c r="D93" s="75"/>
      <c r="E93" s="75"/>
      <c r="F93" s="75"/>
      <c r="G93" s="75"/>
      <c r="H93" s="75"/>
      <c r="I93" s="75"/>
      <c r="J93" s="75"/>
      <c r="K93" s="75"/>
      <c r="L93" s="65"/>
      <c r="M93" s="65"/>
      <c r="N93" s="65"/>
    </row>
    <row r="94" spans="3:15" ht="15">
      <c r="C94" s="65"/>
      <c r="L94" s="65"/>
      <c r="M94" s="65"/>
    </row>
    <row r="95" spans="3:15" ht="15">
      <c r="E95" s="65"/>
      <c r="F95" s="66"/>
      <c r="K95" s="65"/>
      <c r="L95" s="65"/>
      <c r="M95" s="65"/>
    </row>
    <row r="96" spans="3:15" ht="15">
      <c r="L96" s="65"/>
      <c r="M96" s="65"/>
    </row>
    <row r="97" spans="12:13" ht="15">
      <c r="L97" s="65"/>
      <c r="M97" s="65"/>
    </row>
    <row r="98" spans="12:13" ht="15">
      <c r="L98" s="65"/>
      <c r="M98" s="65"/>
    </row>
    <row r="99" spans="12:13" ht="15">
      <c r="L99" s="65"/>
      <c r="M99" s="65"/>
    </row>
    <row r="100" spans="12:13" ht="15">
      <c r="L100" s="65"/>
      <c r="M100" s="65"/>
    </row>
    <row r="101" spans="12:13" ht="15">
      <c r="L101" s="65"/>
      <c r="M101" s="65"/>
    </row>
    <row r="102" spans="12:13" ht="15">
      <c r="L102" s="65"/>
      <c r="M102" s="65"/>
    </row>
    <row r="103" spans="12:13" ht="15">
      <c r="L103" s="65"/>
      <c r="M103" s="65"/>
    </row>
    <row r="104" spans="12:13" ht="15">
      <c r="L104" s="65"/>
      <c r="M104" s="65"/>
    </row>
    <row r="105" spans="12:13" ht="15">
      <c r="L105" s="65"/>
      <c r="M105" s="65"/>
    </row>
    <row r="106" spans="12:13" ht="15">
      <c r="L106" s="65"/>
      <c r="M106" s="65"/>
    </row>
    <row r="107" spans="12:13" ht="15">
      <c r="L107" s="65"/>
      <c r="M107" s="65"/>
    </row>
    <row r="117" spans="2:12" ht="36" customHeight="1">
      <c r="B117" s="52" t="s">
        <v>72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2:12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2:12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2:12">
      <c r="B120" s="53"/>
      <c r="C120" s="1"/>
      <c r="D120" s="1"/>
      <c r="L120" s="53"/>
    </row>
    <row r="121" spans="2:12" ht="18">
      <c r="B121" s="53"/>
      <c r="C121" s="3" t="s">
        <v>0</v>
      </c>
      <c r="D121" s="3"/>
      <c r="E121" s="3"/>
      <c r="F121" s="3"/>
      <c r="G121" s="3"/>
      <c r="H121" s="3"/>
      <c r="I121" s="3"/>
      <c r="J121" s="3"/>
      <c r="K121" s="3"/>
      <c r="L121" s="53"/>
    </row>
    <row r="122" spans="2:12" ht="15">
      <c r="B122" s="53"/>
      <c r="C122" s="4" t="s">
        <v>1</v>
      </c>
      <c r="D122" s="4"/>
      <c r="E122" s="4"/>
      <c r="F122" s="4"/>
      <c r="G122" s="4"/>
      <c r="H122" s="4"/>
      <c r="I122" s="4"/>
      <c r="J122" s="4"/>
      <c r="K122" s="4"/>
      <c r="L122" s="53"/>
    </row>
    <row r="123" spans="2:12">
      <c r="B123" s="53"/>
      <c r="C123" s="56" t="s">
        <v>73</v>
      </c>
      <c r="D123" s="56"/>
      <c r="E123" s="56"/>
      <c r="F123" s="56"/>
      <c r="G123" s="56"/>
      <c r="H123" s="56"/>
      <c r="I123" s="56"/>
      <c r="J123" s="56"/>
      <c r="K123" s="56"/>
      <c r="L123" s="53"/>
    </row>
    <row r="125" spans="2:12" ht="25.5" customHeight="1">
      <c r="C125" s="76"/>
      <c r="D125" s="77"/>
      <c r="E125" s="77"/>
      <c r="F125" s="77"/>
      <c r="G125" s="78" t="s">
        <v>74</v>
      </c>
      <c r="H125" s="78"/>
      <c r="I125" s="78"/>
      <c r="J125" s="78" t="s">
        <v>75</v>
      </c>
      <c r="K125" s="79"/>
    </row>
    <row r="126" spans="2:12" ht="15" customHeight="1">
      <c r="C126" s="80" t="s">
        <v>76</v>
      </c>
      <c r="D126" s="80"/>
      <c r="E126" s="80"/>
      <c r="F126" s="80"/>
      <c r="G126" s="81">
        <v>1168953000000</v>
      </c>
      <c r="H126" s="81"/>
      <c r="I126" s="81"/>
      <c r="J126" s="81">
        <f>G126</f>
        <v>1168953000000</v>
      </c>
      <c r="K126" s="81"/>
    </row>
    <row r="127" spans="2:12" ht="15" customHeight="1">
      <c r="C127" s="80" t="s">
        <v>77</v>
      </c>
      <c r="D127" s="80"/>
      <c r="E127" s="80"/>
      <c r="F127" s="80"/>
      <c r="G127" s="82">
        <f>J79</f>
        <v>15923808880.6113</v>
      </c>
      <c r="H127" s="82"/>
      <c r="I127" s="82"/>
      <c r="J127" s="83">
        <f>J89</f>
        <v>17737283338.688091</v>
      </c>
      <c r="K127" s="84"/>
    </row>
    <row r="128" spans="2:12">
      <c r="C128" s="80" t="s">
        <v>78</v>
      </c>
      <c r="D128" s="80"/>
      <c r="E128" s="80"/>
      <c r="F128" s="80"/>
      <c r="G128" s="85">
        <f>G127/G126</f>
        <v>1.3622283257420358E-2</v>
      </c>
      <c r="H128" s="86"/>
      <c r="I128" s="87"/>
      <c r="J128" s="85">
        <f>J127/J126</f>
        <v>1.5173649700790444E-2</v>
      </c>
      <c r="K128" s="87"/>
    </row>
    <row r="164" spans="2:12" ht="35.25" customHeight="1">
      <c r="B164" s="52" t="s">
        <v>79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2:12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</row>
    <row r="166" spans="2:12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</row>
    <row r="167" spans="2:12">
      <c r="B167" s="53"/>
      <c r="C167" s="1"/>
      <c r="D167" s="1"/>
      <c r="L167" s="53"/>
    </row>
    <row r="168" spans="2:12" ht="18">
      <c r="B168" s="53"/>
      <c r="C168" s="3" t="s">
        <v>0</v>
      </c>
      <c r="D168" s="3"/>
      <c r="E168" s="3"/>
      <c r="F168" s="3"/>
      <c r="G168" s="3"/>
      <c r="H168" s="3"/>
      <c r="I168" s="3"/>
      <c r="J168" s="3"/>
      <c r="K168" s="3"/>
      <c r="L168" s="53"/>
    </row>
    <row r="169" spans="2:12" ht="15">
      <c r="B169" s="53"/>
      <c r="C169" s="4" t="s">
        <v>1</v>
      </c>
      <c r="D169" s="4"/>
      <c r="E169" s="4"/>
      <c r="F169" s="4"/>
      <c r="G169" s="4"/>
      <c r="H169" s="4"/>
      <c r="I169" s="4"/>
      <c r="J169" s="4"/>
      <c r="K169" s="4"/>
      <c r="L169" s="53"/>
    </row>
    <row r="170" spans="2:12">
      <c r="B170" s="53"/>
      <c r="C170" s="56" t="s">
        <v>80</v>
      </c>
      <c r="D170" s="56"/>
      <c r="E170" s="56"/>
      <c r="F170" s="56"/>
      <c r="G170" s="56"/>
      <c r="H170" s="56"/>
      <c r="I170" s="56"/>
      <c r="J170" s="56"/>
      <c r="K170" s="56"/>
      <c r="L170" s="53"/>
    </row>
    <row r="171" spans="2:12">
      <c r="B171" s="53"/>
      <c r="L171" s="53"/>
    </row>
    <row r="172" spans="2:12" ht="27" customHeight="1">
      <c r="C172" s="76"/>
      <c r="D172" s="77"/>
      <c r="E172" s="77"/>
      <c r="F172" s="77"/>
      <c r="G172" s="78" t="s">
        <v>74</v>
      </c>
      <c r="H172" s="78"/>
      <c r="I172" s="78"/>
      <c r="J172" s="78" t="s">
        <v>81</v>
      </c>
      <c r="K172" s="79"/>
    </row>
    <row r="173" spans="2:12" ht="15" customHeight="1">
      <c r="C173" s="80" t="s">
        <v>82</v>
      </c>
      <c r="D173" s="80"/>
      <c r="E173" s="80"/>
      <c r="F173" s="80"/>
      <c r="G173" s="88">
        <v>12860565465</v>
      </c>
      <c r="H173" s="89"/>
      <c r="I173" s="90"/>
      <c r="J173" s="88">
        <v>15826838766</v>
      </c>
      <c r="K173" s="90"/>
    </row>
    <row r="174" spans="2:12" ht="15" customHeight="1">
      <c r="C174" s="80" t="s">
        <v>77</v>
      </c>
      <c r="D174" s="80"/>
      <c r="E174" s="80"/>
      <c r="F174" s="80"/>
      <c r="G174" s="81">
        <f>G127</f>
        <v>15923808880.6113</v>
      </c>
      <c r="H174" s="81"/>
      <c r="I174" s="81"/>
      <c r="J174" s="83">
        <f>J127</f>
        <v>17737283338.688091</v>
      </c>
      <c r="K174" s="84"/>
    </row>
    <row r="175" spans="2:12">
      <c r="C175" s="80" t="s">
        <v>78</v>
      </c>
      <c r="D175" s="80"/>
      <c r="E175" s="80"/>
      <c r="F175" s="80"/>
      <c r="G175" s="85">
        <f>G174/G173</f>
        <v>1.2381888591094932</v>
      </c>
      <c r="H175" s="86"/>
      <c r="I175" s="87"/>
      <c r="J175" s="85">
        <f>J174/J173</f>
        <v>1.1207091700960652</v>
      </c>
      <c r="K175" s="87"/>
    </row>
    <row r="176" spans="2:12">
      <c r="B176" s="91"/>
      <c r="C176" s="92" t="s">
        <v>83</v>
      </c>
      <c r="D176" s="92"/>
      <c r="E176" s="92"/>
      <c r="F176" s="92"/>
    </row>
  </sheetData>
  <mergeCells count="83">
    <mergeCell ref="C176:F176"/>
    <mergeCell ref="C174:F174"/>
    <mergeCell ref="G174:I174"/>
    <mergeCell ref="J174:K174"/>
    <mergeCell ref="C175:F175"/>
    <mergeCell ref="G175:I175"/>
    <mergeCell ref="J175:K175"/>
    <mergeCell ref="C170:K170"/>
    <mergeCell ref="C172:F172"/>
    <mergeCell ref="G172:I172"/>
    <mergeCell ref="J172:K172"/>
    <mergeCell ref="C173:F173"/>
    <mergeCell ref="G173:I173"/>
    <mergeCell ref="J173:K173"/>
    <mergeCell ref="C128:F128"/>
    <mergeCell ref="G128:I128"/>
    <mergeCell ref="J128:K128"/>
    <mergeCell ref="B164:L164"/>
    <mergeCell ref="C168:K168"/>
    <mergeCell ref="C169:K169"/>
    <mergeCell ref="C126:F126"/>
    <mergeCell ref="G126:I126"/>
    <mergeCell ref="J126:K126"/>
    <mergeCell ref="C127:F127"/>
    <mergeCell ref="G127:I127"/>
    <mergeCell ref="J127:K127"/>
    <mergeCell ref="B117:L117"/>
    <mergeCell ref="C121:K121"/>
    <mergeCell ref="C122:K122"/>
    <mergeCell ref="C123:K123"/>
    <mergeCell ref="C125:F125"/>
    <mergeCell ref="G125:I125"/>
    <mergeCell ref="J125:K125"/>
    <mergeCell ref="L87:M87"/>
    <mergeCell ref="C88:I88"/>
    <mergeCell ref="J88:K88"/>
    <mergeCell ref="C89:I89"/>
    <mergeCell ref="J89:K89"/>
    <mergeCell ref="L89:L90"/>
    <mergeCell ref="C90:K93"/>
    <mergeCell ref="C85:I85"/>
    <mergeCell ref="J85:K85"/>
    <mergeCell ref="C86:I86"/>
    <mergeCell ref="J86:K86"/>
    <mergeCell ref="C87:I87"/>
    <mergeCell ref="J87:K87"/>
    <mergeCell ref="C82:I82"/>
    <mergeCell ref="J82:K82"/>
    <mergeCell ref="C83:I83"/>
    <mergeCell ref="J83:K83"/>
    <mergeCell ref="C84:I84"/>
    <mergeCell ref="J84:K84"/>
    <mergeCell ref="C79:I79"/>
    <mergeCell ref="J79:K79"/>
    <mergeCell ref="C80:I80"/>
    <mergeCell ref="J80:K80"/>
    <mergeCell ref="C81:I81"/>
    <mergeCell ref="J81:K81"/>
    <mergeCell ref="M67:M68"/>
    <mergeCell ref="B70:L70"/>
    <mergeCell ref="C74:K74"/>
    <mergeCell ref="C75:K75"/>
    <mergeCell ref="C76:K76"/>
    <mergeCell ref="C78:I78"/>
    <mergeCell ref="J78:K78"/>
    <mergeCell ref="J9:L9"/>
    <mergeCell ref="I10:J10"/>
    <mergeCell ref="E11:E34"/>
    <mergeCell ref="H11:H34"/>
    <mergeCell ref="I11:J34"/>
    <mergeCell ref="F27:F34"/>
    <mergeCell ref="B9:B10"/>
    <mergeCell ref="C9:C10"/>
    <mergeCell ref="D9:D10"/>
    <mergeCell ref="E9:E10"/>
    <mergeCell ref="F9:F10"/>
    <mergeCell ref="G9:G10"/>
    <mergeCell ref="B2:L2"/>
    <mergeCell ref="B3:L3"/>
    <mergeCell ref="B4:L4"/>
    <mergeCell ref="B6:L6"/>
    <mergeCell ref="B7:L7"/>
    <mergeCell ref="B8:L8"/>
  </mergeCells>
  <printOptions horizontalCentered="1"/>
  <pageMargins left="0.70866141732283472" right="0" top="0.35433070866141736" bottom="0.55118110236220474" header="0.31496062992125984" footer="0.31496062992125984"/>
  <pageSetup scale="75" orientation="landscape" horizont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4to Trimestre  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</dc:creator>
  <cp:lastModifiedBy>Jorge Alberto Barron</cp:lastModifiedBy>
  <dcterms:created xsi:type="dcterms:W3CDTF">2017-04-24T14:29:49Z</dcterms:created>
  <dcterms:modified xsi:type="dcterms:W3CDTF">2017-04-24T14:32:31Z</dcterms:modified>
</cp:coreProperties>
</file>