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70" windowWidth="20115" windowHeight="6645" activeTab="1"/>
  </bookViews>
  <sheets>
    <sheet name="FORMATO 1 " sheetId="1" r:id="rId1"/>
    <sheet name="FORMATO 2 " sheetId="2" r:id="rId2"/>
    <sheet name="FORMATO 3 " sheetId="3" r:id="rId3"/>
    <sheet name="FORMATO 4 " sheetId="4" r:id="rId4"/>
    <sheet name="FORMATO 5 " sheetId="5" r:id="rId5"/>
    <sheet name="FORMATO 6 " sheetId="6" r:id="rId6"/>
    <sheet name="FORMATO 7 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H75" i="6" l="1"/>
  <c r="H53" i="6"/>
  <c r="H51" i="6"/>
  <c r="I17" i="5"/>
  <c r="F31" i="5"/>
  <c r="L43" i="2" l="1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E48" i="2" l="1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K19" i="5"/>
  <c r="K21" i="5"/>
  <c r="K23" i="5"/>
  <c r="K25" i="5"/>
  <c r="K27" i="5"/>
  <c r="K29" i="5"/>
  <c r="K15" i="5"/>
  <c r="Y75" i="6" l="1"/>
  <c r="Q75" i="6"/>
  <c r="L43" i="4" s="1"/>
  <c r="Y73" i="6"/>
  <c r="Q73" i="6"/>
  <c r="L41" i="4" s="1"/>
  <c r="H73" i="6"/>
  <c r="Y71" i="6"/>
  <c r="Q71" i="6"/>
  <c r="L39" i="4" s="1"/>
  <c r="H71" i="6"/>
  <c r="Y69" i="6"/>
  <c r="Q69" i="6"/>
  <c r="L37" i="4" s="1"/>
  <c r="H69" i="6"/>
  <c r="Y67" i="6"/>
  <c r="Q67" i="6"/>
  <c r="L35" i="4" s="1"/>
  <c r="H67" i="6"/>
  <c r="Y65" i="6"/>
  <c r="Q65" i="6"/>
  <c r="L33" i="4" s="1"/>
  <c r="H65" i="6"/>
  <c r="Y63" i="6"/>
  <c r="Q63" i="6"/>
  <c r="L31" i="4" s="1"/>
  <c r="H63" i="6"/>
  <c r="Y61" i="6"/>
  <c r="Q61" i="6"/>
  <c r="L29" i="4" s="1"/>
  <c r="H61" i="6"/>
  <c r="Y59" i="6"/>
  <c r="Q59" i="6"/>
  <c r="L27" i="4" s="1"/>
  <c r="H59" i="6"/>
  <c r="O27" i="3" s="1"/>
  <c r="Y57" i="6"/>
  <c r="Q57" i="6"/>
  <c r="L25" i="4" s="1"/>
  <c r="H57" i="6"/>
  <c r="Y55" i="6"/>
  <c r="Q55" i="6"/>
  <c r="L23" i="4" s="1"/>
  <c r="H55" i="6"/>
  <c r="Y53" i="6"/>
  <c r="Q53" i="6"/>
  <c r="L21" i="4" s="1"/>
  <c r="Y51" i="6"/>
  <c r="Q51" i="6"/>
  <c r="L19" i="4" s="1"/>
  <c r="Y49" i="6"/>
  <c r="Q49" i="6"/>
  <c r="L17" i="4" s="1"/>
  <c r="H49" i="6"/>
  <c r="Y47" i="6"/>
  <c r="Q47" i="6"/>
  <c r="L15" i="4" s="1"/>
  <c r="H47" i="6"/>
  <c r="Y45" i="6"/>
  <c r="Q45" i="6"/>
  <c r="F45" i="4" s="1"/>
  <c r="H45" i="6"/>
  <c r="Y43" i="6"/>
  <c r="Q43" i="6"/>
  <c r="F43" i="4" s="1"/>
  <c r="H43" i="6"/>
  <c r="Y41" i="6"/>
  <c r="Q41" i="6"/>
  <c r="F41" i="4" s="1"/>
  <c r="H41" i="6"/>
  <c r="Y39" i="6"/>
  <c r="Q39" i="6"/>
  <c r="F39" i="4" s="1"/>
  <c r="H39" i="6"/>
  <c r="Y37" i="6"/>
  <c r="Q37" i="6"/>
  <c r="F37" i="4" s="1"/>
  <c r="H37" i="6"/>
  <c r="Y35" i="6"/>
  <c r="Q35" i="6"/>
  <c r="F35" i="4" s="1"/>
  <c r="H35" i="6"/>
  <c r="Y33" i="6"/>
  <c r="Q33" i="6"/>
  <c r="F33" i="4" s="1"/>
  <c r="H33" i="6"/>
  <c r="Y31" i="6"/>
  <c r="Q31" i="6"/>
  <c r="F31" i="4" s="1"/>
  <c r="H31" i="6"/>
  <c r="Y29" i="6"/>
  <c r="Q29" i="6"/>
  <c r="F29" i="4" s="1"/>
  <c r="H29" i="6"/>
  <c r="Y27" i="6"/>
  <c r="Q27" i="6"/>
  <c r="F27" i="4" s="1"/>
  <c r="H27" i="6"/>
  <c r="Y25" i="6"/>
  <c r="Q25" i="6"/>
  <c r="F25" i="4" s="1"/>
  <c r="H25" i="6"/>
  <c r="Y23" i="6"/>
  <c r="Q23" i="6"/>
  <c r="F23" i="4" s="1"/>
  <c r="H23" i="6"/>
  <c r="Y21" i="6"/>
  <c r="Q21" i="6"/>
  <c r="F21" i="4" s="1"/>
  <c r="H21" i="6"/>
  <c r="Y19" i="6"/>
  <c r="Q19" i="6"/>
  <c r="F19" i="4" s="1"/>
  <c r="H19" i="6"/>
  <c r="Y17" i="6"/>
  <c r="Q17" i="6"/>
  <c r="F17" i="4" s="1"/>
  <c r="H17" i="6"/>
  <c r="Y15" i="6"/>
  <c r="Q15" i="6"/>
  <c r="F15" i="4" s="1"/>
  <c r="H15" i="6"/>
  <c r="Y78" i="6" l="1"/>
  <c r="E48" i="4"/>
  <c r="K48" i="4"/>
  <c r="A29" i="5"/>
  <c r="K51" i="4" l="1"/>
  <c r="K48" i="2"/>
  <c r="K51" i="2" s="1"/>
  <c r="H78" i="6" l="1"/>
  <c r="A17" i="5" l="1"/>
  <c r="A19" i="5" s="1"/>
  <c r="A21" i="5" s="1"/>
  <c r="A23" i="5" s="1"/>
  <c r="A25" i="5" s="1"/>
  <c r="A27" i="5" s="1"/>
  <c r="P41" i="3"/>
  <c r="P39" i="3"/>
  <c r="P37" i="3"/>
  <c r="P35" i="3"/>
  <c r="P33" i="3"/>
  <c r="P31" i="3"/>
  <c r="P29" i="3"/>
  <c r="P43" i="3"/>
  <c r="P27" i="3"/>
  <c r="P25" i="3"/>
  <c r="P23" i="3"/>
  <c r="P21" i="3"/>
  <c r="P19" i="3"/>
  <c r="P17" i="3"/>
  <c r="P15" i="3"/>
  <c r="M48" i="3" l="1"/>
  <c r="E48" i="3"/>
  <c r="M51" i="3" l="1"/>
  <c r="O25" i="3"/>
  <c r="H15" i="3"/>
  <c r="O43" i="3" l="1"/>
  <c r="O41" i="3"/>
  <c r="O39" i="3"/>
  <c r="O37" i="3"/>
  <c r="O35" i="3"/>
  <c r="O33" i="3"/>
  <c r="O31" i="3"/>
  <c r="O29" i="3"/>
  <c r="O23" i="3"/>
  <c r="O21" i="3"/>
  <c r="O19" i="3"/>
  <c r="O17" i="3"/>
  <c r="O15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Q78" i="6" l="1"/>
  <c r="X81" i="6" s="1"/>
  <c r="R75" i="6" l="1"/>
  <c r="J75" i="6"/>
  <c r="A75" i="6"/>
  <c r="G43" i="4" l="1"/>
  <c r="J43" i="3"/>
  <c r="G43" i="2"/>
  <c r="J43" i="1" l="1"/>
  <c r="G41" i="4" l="1"/>
  <c r="J41" i="1" l="1"/>
  <c r="J41" i="3"/>
  <c r="G41" i="2"/>
  <c r="R17" i="6" l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1" i="6" s="1"/>
  <c r="R43" i="6" s="1"/>
  <c r="R45" i="6" s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G17" i="4" l="1"/>
  <c r="G19" i="4" s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A17" i="4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19" i="3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17" i="3"/>
  <c r="J17" i="3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A17" i="2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J17" i="1"/>
  <c r="J19" i="1" s="1"/>
  <c r="J21" i="1" s="1"/>
  <c r="J23" i="1" s="1"/>
  <c r="J25" i="1" s="1"/>
  <c r="J27" i="1" s="1"/>
  <c r="J29" i="1" s="1"/>
  <c r="J31" i="1" s="1"/>
  <c r="J33" i="1" s="1"/>
  <c r="J35" i="1" s="1"/>
  <c r="J37" i="1" s="1"/>
  <c r="J39" i="1" s="1"/>
  <c r="J17" i="6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A17" i="6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43" i="2" l="1"/>
  <c r="A45" i="2" s="1"/>
  <c r="G17" i="2"/>
  <c r="G19" i="2" s="1"/>
  <c r="G21" i="2" s="1"/>
  <c r="G23" i="2" s="1"/>
  <c r="G25" i="2" s="1"/>
  <c r="G27" i="2" s="1"/>
  <c r="G29" i="2" s="1"/>
  <c r="G31" i="2" s="1"/>
  <c r="G33" i="2" s="1"/>
  <c r="G35" i="2" s="1"/>
  <c r="G37" i="2" s="1"/>
  <c r="G39" i="2" s="1"/>
</calcChain>
</file>

<file path=xl/sharedStrings.xml><?xml version="1.0" encoding="utf-8"?>
<sst xmlns="http://schemas.openxmlformats.org/spreadsheetml/2006/main" count="487" uniqueCount="187">
  <si>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</si>
  <si>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</si>
  <si>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</si>
  <si>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</si>
  <si>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</si>
  <si>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</si>
  <si>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</si>
  <si>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</si>
  <si>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</si>
  <si>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</si>
  <si>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</si>
  <si>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</si>
  <si>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</si>
  <si>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</si>
  <si>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</si>
  <si>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</si>
  <si>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</si>
  <si>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</si>
  <si>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</si>
  <si>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</si>
  <si>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</si>
  <si>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</si>
  <si>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</si>
  <si>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DIC 16-2015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</si>
  <si>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</si>
  <si>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</si>
  <si>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</si>
  <si>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</si>
  <si>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</si>
  <si>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</si>
  <si>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</si>
  <si>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</si>
  <si>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</si>
  <si>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</si>
  <si>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</si>
  <si>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</si>
  <si>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</si>
  <si>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</si>
  <si>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</si>
  <si>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</si>
  <si>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</si>
  <si>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</si>
  <si>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</si>
  <si>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</si>
  <si>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</si>
  <si>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</si>
  <si>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</si>
  <si>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</si>
  <si>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</si>
  <si>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</si>
  <si>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</si>
  <si>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</si>
  <si>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</si>
  <si>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</si>
  <si>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</si>
  <si>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</si>
  <si>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</si>
  <si>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</si>
  <si>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</si>
  <si>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</si>
  <si>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</si>
  <si>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</si>
  <si>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</si>
  <si>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</si>
  <si>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</si>
  <si>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</si>
  <si>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</si>
  <si>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</si>
  <si>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</si>
  <si>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</si>
  <si>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</si>
  <si>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</si>
  <si>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</si>
  <si>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</si>
  <si>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</si>
  <si>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</si>
  <si>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</si>
  <si>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</si>
  <si>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</si>
  <si>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</si>
  <si>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</si>
  <si>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</si>
  <si>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</si>
  <si>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</si>
  <si>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</si>
  <si>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</si>
  <si>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</si>
  <si>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</si>
  <si>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</si>
  <si>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</si>
  <si>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</si>
  <si>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</si>
  <si>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</si>
  <si>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AGO 12-16</t>
  </si>
  <si>
    <t xml:space="preserve"> NOV-2036</t>
  </si>
  <si>
    <t>NOV 18-2016</t>
  </si>
  <si>
    <t xml:space="preserve"> MAY-2037</t>
  </si>
  <si>
    <t xml:space="preserve">Monto del Crédito </t>
  </si>
  <si>
    <t xml:space="preserve">Total Registro de Deuda de Corto Plazo </t>
  </si>
  <si>
    <t>Institución Bancaria</t>
  </si>
  <si>
    <t xml:space="preserve">Deudor </t>
  </si>
  <si>
    <t>Puerto Vallarta</t>
  </si>
  <si>
    <t xml:space="preserve">Monto Dispuesto </t>
  </si>
  <si>
    <t xml:space="preserve">Autlán de Navarro </t>
  </si>
  <si>
    <t>Juanacatlán</t>
  </si>
  <si>
    <t>Guadalajara</t>
  </si>
  <si>
    <t>Bansi</t>
  </si>
  <si>
    <t xml:space="preserve"> AGO-2036</t>
  </si>
  <si>
    <t>Monto Dispuesto Durante el 1er Trimestre de 2018</t>
  </si>
  <si>
    <t>Amortización Durante el 1er Trimestre de 2018</t>
  </si>
  <si>
    <t>Saldo al 4to Trimestre de 2017</t>
  </si>
  <si>
    <t>Amortización durante el 1er Trimestre de 2018.</t>
  </si>
  <si>
    <t>001/2018</t>
  </si>
  <si>
    <t>Acuerdo del Cabildo del Propio Ayuntamiento en su Sesión Ordinaria de Fecha 10 de octubre de 2015</t>
  </si>
  <si>
    <t xml:space="preserve">Puerto Vallarta </t>
  </si>
  <si>
    <t xml:space="preserve">Interacciones </t>
  </si>
  <si>
    <t>28 meses</t>
  </si>
  <si>
    <t>TIIE+3%</t>
  </si>
  <si>
    <t xml:space="preserve">Inversión Pública Productiva </t>
  </si>
  <si>
    <t xml:space="preserve">Ingresos Propios </t>
  </si>
  <si>
    <t>003/2018</t>
  </si>
  <si>
    <t xml:space="preserve">Decreto Municipal D 31/10/16 publicado en la Gaceta Municipal, Órgano Oficial del Ayuntamiento de Guadalajara, el 1ro de Julio de 2016. </t>
  </si>
  <si>
    <t>209 días naturales</t>
  </si>
  <si>
    <t>TIIE+2%</t>
  </si>
  <si>
    <t>Factoraje Financiero</t>
  </si>
  <si>
    <t>Por Disposición 1.5% más I.V.A</t>
  </si>
  <si>
    <t>034/2015</t>
  </si>
  <si>
    <t>P14-1115134</t>
  </si>
  <si>
    <t>El articulo tercero del Decreto 24391/LX/13 emitido por el Congreso del Estado y Publicado en el Periodico Oficial "El Estado De Jalisco" el15 de Enero de 2013, adicionado mediante el decreto 24455/LX/ emitido por el Congreso del Estado de Jalisco el  de Julio de  y publicado el 27 de Julio de 2013 y vigente en términos del artículo octavo trasitoriode la Ley de Ingresos del Estado de Jalisco para el Ejercicio Fiscal del año 2015</t>
  </si>
  <si>
    <t xml:space="preserve">Gobierno del Estado de Jalisco </t>
  </si>
  <si>
    <t>Banobras</t>
  </si>
  <si>
    <t>Primero Convenio Modificatorio al Contrato de Apertura de Crédito Simple de fecha 26 de octubre de 2015.</t>
  </si>
  <si>
    <t xml:space="preserve">
Queda conforme al contrato Original, lo Único que se modifica es la CLÁUSULA DÉCIMA SEXTA denominada FUENTE DE PAGO del CONTRATO DE CRÉDITO. </t>
  </si>
  <si>
    <t>El 1.91% de las Participaciones que en ingresos federales del Fondo General de Participaciones del Ramo 28, le corresponden al Estado de Jalisco, sin excluir el 22% que dicho fondo se atribuye a los municipios del pórcentaje que es equivalente al 1.49%  una vez descontado el 22%.</t>
  </si>
  <si>
    <t>225 Meses</t>
  </si>
  <si>
    <t>TIIE+0.7%</t>
  </si>
  <si>
    <t>023/2003</t>
  </si>
  <si>
    <t>119/2003</t>
  </si>
  <si>
    <t xml:space="preserve">Decreto 24391/LX/13 de fecha 15 de enero de 2013 modificado por su similar No 24455/LX/13 publicado en el periodico "El Estado de Jalisco" el día 27 de Julio de 2013; en relación con los Decretos No 19863 y 20088 publicados los días 24 de diciembre de 2002 y 28 de agosto de 2003 respectivamente. </t>
  </si>
  <si>
    <t xml:space="preserve">281 Meses </t>
  </si>
  <si>
    <t>FOAEM</t>
  </si>
  <si>
    <t>Tercer Convenio Modificatorio al Contrato de Apertura de Crédito Simple de fecha 9 de julio de 2003.</t>
  </si>
  <si>
    <t xml:space="preserve">
Queda conforme al contrato Original, lo Único que se modifica es la CLÁUSULA DÉCIMA OCTAVA denominada FUENTE DE PAGO del CONTRATO DE CRÉDITO. </t>
  </si>
  <si>
    <t>El 3.21% de las Participaciones que en ingresos federales del Fondo General de Participaciones del Ramo 28, le corresponden al Estado de Jalisco, sin excluir el 22% que dicho fondo se atribuye a los municipios del pórcentaje que es equivalente al 2.5%  una vez descontado el 22%.</t>
  </si>
  <si>
    <t>002/2007</t>
  </si>
  <si>
    <t>017/2007</t>
  </si>
  <si>
    <t xml:space="preserve">Decreto Nos. 19985 y 20564, 21915/LVIII/07, 23528/LIX/11 Y 24505/LX/13 publicados en el periodico oficial " El Estado de Jalisco" los días 22 de mayo  de 2003, 24 de julio de 2004, 9 de octubre de 2007, 5 de mayo de 2011 y 19 de noviembre de 2013 respectivamente. </t>
  </si>
  <si>
    <t xml:space="preserve">242 Meses </t>
  </si>
  <si>
    <t>Disposición 1) Fija: 9.31% 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</si>
  <si>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Octavo Convenio Modificatorio al Contrato de Apertura de Crédito Simple de Fecha 14 de Febrero de 2007.</t>
  </si>
  <si>
    <t xml:space="preserve">
Queda conforme al contrato Original, lo Único que se modifica es la CLÁUSULA VIGÉSIMA denominada FUENTE DE PAGO del CONTRATO DE CRÉDITO. </t>
  </si>
  <si>
    <t>El 5.77% de las Participaciones que en ingresos federales del Fondo General de Participaciones del Ramo 28, le corresponden al Estado de Jalisco, sin excluir el 22% que dicho fondo se atribuye a los municipios del pórcentaje que es equivalente al 4.5%  una vez descontado el 22%.</t>
  </si>
  <si>
    <t>019/2005</t>
  </si>
  <si>
    <t>132/2005</t>
  </si>
  <si>
    <t xml:space="preserve">Decreto 19985 modificado por diversos 20564 publicados en el periódico Oficial "El Estado de Jalisco" los días 22 de mayo de 2003 y 24 de julio 2004 respectivamente. </t>
  </si>
  <si>
    <t xml:space="preserve">256 Meses 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</si>
  <si>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</si>
  <si>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Quinto Convenio Modificatorio al Contrato de Apertura de Crédito Simple de Fecha 11 de Julio de 2005. </t>
  </si>
  <si>
    <t xml:space="preserve">
Queda conforme al contrato Original, lo Único que se modifica es la CLÁUSULA VIGÉSIMA PRIMERA denominada FUENTE DE PAGO del CONTRATO DE CRÉDITO. </t>
  </si>
  <si>
    <t>El 2.65% de las Participaciones que en ingresos federales del Fondo General de Participaciones del Ramo 28, le corresponden al Estado de Jalisco, sin excluir el 22% que dicho fondo se atribuye a los municipios del pórcentaje que es equivalente al 2.07%  una vez descontado el 22%.</t>
  </si>
  <si>
    <t>005/2018</t>
  </si>
  <si>
    <t>006/2018</t>
  </si>
  <si>
    <t>007/2018</t>
  </si>
  <si>
    <t>008/2018</t>
  </si>
  <si>
    <t>009/2018</t>
  </si>
  <si>
    <t xml:space="preserve">Decreto No 26529/LXI/16, del Congreso del Estado de Jalisco, Públicado en el Periodico Oficial " El Estado de Jalisco " el 22 de Diciembre de 2016 y Decreto 26729/LXI/2017 del mismo Congreso </t>
  </si>
  <si>
    <t xml:space="preserve">Cuquío </t>
  </si>
  <si>
    <t xml:space="preserve">Colotán </t>
  </si>
  <si>
    <t xml:space="preserve">Tapalpa </t>
  </si>
  <si>
    <t xml:space="preserve">La Huerta </t>
  </si>
  <si>
    <t xml:space="preserve">Mazamitla </t>
  </si>
  <si>
    <t xml:space="preserve">3,653 Días </t>
  </si>
  <si>
    <t>7,305 Días</t>
  </si>
  <si>
    <t>5,479 Días</t>
  </si>
  <si>
    <t>TIIE+1.23%</t>
  </si>
  <si>
    <t>TIIE+1.55%</t>
  </si>
  <si>
    <t>TIIE+1.34%</t>
  </si>
  <si>
    <t xml:space="preserve">Refinanciar el Saldo de la Dueda Vigente con Banobras y con Banco Bansi así comofinanciar nuevas Inversiones Públicas Productivas. </t>
  </si>
  <si>
    <t>Financiar Nuevas Inversiones Públicas Produictivas</t>
  </si>
  <si>
    <t xml:space="preserve">Refinanciar el Saldo de los Créditos Vigentes contratados con Banobras y Financiar Nuevas Inversiones Públicas Productivas. </t>
  </si>
  <si>
    <t xml:space="preserve">El 13%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</si>
  <si>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El 14.82%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</si>
  <si>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El 19.60%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</si>
  <si>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El 2.33%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</si>
  <si>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 xml:space="preserve">El 6.34% de las participaciones que en ingresos federales, del Fondo General de Participaciones  y del Fondo de Fomento Municipal, respectivamente le corresponde al municipio. A través del fideicomiso de Administración y Pago F/3087 constituido en Banco MONEX. </t>
  </si>
  <si>
    <t>Saldo del 4to Trimestre de 2017.</t>
  </si>
  <si>
    <t xml:space="preserve">Nota: Cifras Preliminares hasta Visto Bueno por el Área contable y cierre de Cuenta Pública 2017 y Primer Trimestre 2018.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</si>
</sst>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55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8" borderId="0" xfId="0" applyFill="1" applyBorder="1" applyAlignment="1"/>
    <xf numFmtId="0" fontId="15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0" fillId="8" borderId="0" xfId="2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43" fontId="0" fillId="8" borderId="0" xfId="1" applyFont="1" applyFill="1" applyBorder="1" applyAlignment="1">
      <alignment horizontal="center" vertical="center"/>
    </xf>
    <xf numFmtId="10" fontId="0" fillId="8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0" fontId="0" fillId="8" borderId="0" xfId="2" applyNumberFormat="1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9" fontId="0" fillId="8" borderId="0" xfId="2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15" fontId="0" fillId="8" borderId="0" xfId="0" applyNumberFormat="1" applyFill="1" applyBorder="1" applyAlignment="1">
      <alignment vertical="center" wrapText="1"/>
    </xf>
    <xf numFmtId="43" fontId="0" fillId="8" borderId="0" xfId="1" applyFont="1" applyFill="1" applyBorder="1" applyAlignment="1">
      <alignment vertical="center" wrapText="1"/>
    </xf>
    <xf numFmtId="9" fontId="0" fillId="8" borderId="0" xfId="2" applyFont="1" applyFill="1" applyBorder="1" applyAlignment="1">
      <alignment vertical="center"/>
    </xf>
    <xf numFmtId="10" fontId="0" fillId="8" borderId="0" xfId="2" applyNumberFormat="1" applyFont="1" applyFill="1" applyBorder="1" applyAlignment="1">
      <alignment vertical="center"/>
    </xf>
    <xf numFmtId="0" fontId="15" fillId="8" borderId="0" xfId="0" applyFont="1" applyFill="1" applyBorder="1" applyAlignment="1">
      <alignment vertical="center" wrapText="1"/>
    </xf>
    <xf numFmtId="43" fontId="0" fillId="8" borderId="0" xfId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 wrapText="1"/>
    </xf>
    <xf numFmtId="9" fontId="11" fillId="8" borderId="0" xfId="2" applyFont="1" applyFill="1" applyBorder="1" applyAlignment="1">
      <alignment vertical="center" wrapText="1"/>
    </xf>
    <xf numFmtId="9" fontId="0" fillId="8" borderId="0" xfId="2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0" fillId="0" borderId="0" xfId="1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43" fontId="0" fillId="0" borderId="0" xfId="1" applyNumberFormat="1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center" vertical="center" wrapText="1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0" xfId="1" applyNumberFormat="1" applyFont="1" applyFill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3" fontId="0" fillId="0" borderId="2" xfId="1" applyNumberFormat="1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8" fillId="0" borderId="0" xfId="1" applyNumberFormat="1" applyFont="1" applyAlignment="1">
      <alignment horizontal="center" vertical="center" wrapText="1"/>
    </xf>
    <xf numFmtId="43" fontId="8" fillId="0" borderId="0" xfId="1" applyFont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center" vertical="center" wrapText="1"/>
    </xf>
    <xf numFmtId="43" fontId="8" fillId="0" borderId="0" xfId="1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7" borderId="0" xfId="0" applyFont="1" applyFill="1" applyAlignment="1">
      <alignment horizontal="center" vertical="center" wrapText="1"/>
    </xf>
    <xf numFmtId="164" fontId="10" fillId="7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1" fillId="0" borderId="2" xfId="1" applyNumberFormat="1" applyFont="1" applyBorder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43" fontId="0" fillId="8" borderId="0" xfId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219076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5600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3</xdr:row>
      <xdr:rowOff>142875</xdr:rowOff>
    </xdr:from>
    <xdr:to>
      <xdr:col>1</xdr:col>
      <xdr:colOff>1323974</xdr:colOff>
      <xdr:row>9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4375"/>
          <a:ext cx="11429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381000</xdr:colOff>
      <xdr:row>8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9</xdr:col>
      <xdr:colOff>313586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660960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3</xdr:col>
      <xdr:colOff>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304800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0</xdr:rowOff>
    </xdr:from>
    <xdr:to>
      <xdr:col>8</xdr:col>
      <xdr:colOff>76200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0"/>
          <a:ext cx="84772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</xdr:row>
      <xdr:rowOff>123826</xdr:rowOff>
    </xdr:from>
    <xdr:to>
      <xdr:col>5</xdr:col>
      <xdr:colOff>762000</xdr:colOff>
      <xdr:row>8</xdr:row>
      <xdr:rowOff>85726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85826"/>
          <a:ext cx="1657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28575</xdr:rowOff>
    </xdr:from>
    <xdr:to>
      <xdr:col>9</xdr:col>
      <xdr:colOff>666011</xdr:colOff>
      <xdr:row>3</xdr:row>
      <xdr:rowOff>105075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28575"/>
          <a:ext cx="7247784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352425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69274</xdr:rowOff>
    </xdr:from>
    <xdr:to>
      <xdr:col>10</xdr:col>
      <xdr:colOff>809625</xdr:colOff>
      <xdr:row>4</xdr:row>
      <xdr:rowOff>34638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74"/>
          <a:ext cx="8334375" cy="72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34640</xdr:colOff>
      <xdr:row>4</xdr:row>
      <xdr:rowOff>34636</xdr:rowOff>
    </xdr:from>
    <xdr:to>
      <xdr:col>12</xdr:col>
      <xdr:colOff>1861707</xdr:colOff>
      <xdr:row>10</xdr:row>
      <xdr:rowOff>72726</xdr:rowOff>
    </xdr:to>
    <xdr:sp macro="" textlink="">
      <xdr:nvSpPr>
        <xdr:cNvPr id="5" name="60 Rectángulo"/>
        <xdr:cNvSpPr/>
      </xdr:nvSpPr>
      <xdr:spPr>
        <a:xfrm rot="16200000">
          <a:off x="3665401" y="-2834125"/>
          <a:ext cx="1181090" cy="8442612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Registro de Deuda Pública de Corto Plazo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147207</xdr:colOff>
      <xdr:row>4</xdr:row>
      <xdr:rowOff>43294</xdr:rowOff>
    </xdr:from>
    <xdr:to>
      <xdr:col>3</xdr:col>
      <xdr:colOff>34639</xdr:colOff>
      <xdr:row>10</xdr:row>
      <xdr:rowOff>60613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7" y="805294"/>
          <a:ext cx="1524000" cy="116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182708</xdr:colOff>
      <xdr:row>5</xdr:row>
      <xdr:rowOff>17318</xdr:rowOff>
    </xdr:from>
    <xdr:to>
      <xdr:col>5</xdr:col>
      <xdr:colOff>226002</xdr:colOff>
      <xdr:row>8</xdr:row>
      <xdr:rowOff>169718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969818"/>
          <a:ext cx="143740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320388</xdr:colOff>
      <xdr:row>4</xdr:row>
      <xdr:rowOff>60614</xdr:rowOff>
    </xdr:from>
    <xdr:to>
      <xdr:col>2</xdr:col>
      <xdr:colOff>320388</xdr:colOff>
      <xdr:row>10</xdr:row>
      <xdr:rowOff>70139</xdr:rowOff>
    </xdr:to>
    <xdr:cxnSp macro="">
      <xdr:nvCxnSpPr>
        <xdr:cNvPr id="8" name="7 Conector recto"/>
        <xdr:cNvCxnSpPr/>
      </xdr:nvCxnSpPr>
      <xdr:spPr>
        <a:xfrm flipH="1">
          <a:off x="1844388" y="822614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1447801</xdr:colOff>
      <xdr:row>3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2</xdr:col>
      <xdr:colOff>38100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647700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5</xdr:col>
      <xdr:colOff>152401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85712</xdr:rowOff>
    </xdr:from>
    <xdr:to>
      <xdr:col>15</xdr:col>
      <xdr:colOff>2095500</xdr:colOff>
      <xdr:row>9</xdr:row>
      <xdr:rowOff>161913</xdr:rowOff>
    </xdr:to>
    <xdr:sp macro="" textlink="">
      <xdr:nvSpPr>
        <xdr:cNvPr id="3" name="60 Rectángulo"/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  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de Deuda Pública al 1er Trimestre de 2018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1</xdr:col>
      <xdr:colOff>57150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3</xdr:col>
      <xdr:colOff>2162175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73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PUBLICA%20MENSUAL/Deuda%20P&#250;blica%20Mensual%202018%20-%20Linea%20de%20Credito%20Glob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Deuda%20documentada%20(proyeccion%20de%20deuda)/DEUDA%20DOCUMETAD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 "/>
      <sheetName val="FEBRERO "/>
      <sheetName val="MARZO"/>
      <sheetName val="Abril "/>
    </sheetNames>
    <sheetDataSet>
      <sheetData sheetId="0"/>
      <sheetData sheetId="1"/>
      <sheetData sheetId="2"/>
      <sheetData sheetId="3">
        <row r="46">
          <cell r="G46">
            <v>438114194.70999998</v>
          </cell>
        </row>
        <row r="47">
          <cell r="G47">
            <v>454191946.57999998</v>
          </cell>
        </row>
        <row r="48">
          <cell r="G48">
            <v>275695203.20999998</v>
          </cell>
        </row>
        <row r="49">
          <cell r="G49">
            <v>257485151.94</v>
          </cell>
        </row>
        <row r="50">
          <cell r="G50">
            <v>139133499.34999999</v>
          </cell>
        </row>
        <row r="51">
          <cell r="G51">
            <v>2111382808.3599999</v>
          </cell>
        </row>
        <row r="52">
          <cell r="G52">
            <v>213616050.93000001</v>
          </cell>
        </row>
        <row r="53">
          <cell r="G53">
            <v>472493002.68000001</v>
          </cell>
        </row>
        <row r="54">
          <cell r="G54">
            <v>868380052.09000003</v>
          </cell>
        </row>
        <row r="55">
          <cell r="G55">
            <v>30555556.235555708</v>
          </cell>
        </row>
        <row r="56">
          <cell r="G56">
            <v>471357107.17000002</v>
          </cell>
        </row>
        <row r="57">
          <cell r="G57">
            <v>1358096516.96</v>
          </cell>
        </row>
        <row r="58">
          <cell r="G58">
            <v>607778198.90999997</v>
          </cell>
        </row>
        <row r="59">
          <cell r="G59">
            <v>1312295207.8199999</v>
          </cell>
        </row>
        <row r="60">
          <cell r="G60">
            <v>535000000</v>
          </cell>
        </row>
        <row r="61">
          <cell r="G61">
            <v>734590082.68000007</v>
          </cell>
        </row>
        <row r="66">
          <cell r="G66">
            <v>265731958.16</v>
          </cell>
        </row>
        <row r="67">
          <cell r="G67">
            <v>221980257.74000001</v>
          </cell>
        </row>
        <row r="68">
          <cell r="G68">
            <v>914303596.38</v>
          </cell>
        </row>
        <row r="69">
          <cell r="G69">
            <v>1201768966.1900001</v>
          </cell>
        </row>
        <row r="70">
          <cell r="G70">
            <v>1367788646.52</v>
          </cell>
        </row>
        <row r="71">
          <cell r="G71">
            <v>1873369219.5899999</v>
          </cell>
        </row>
        <row r="72">
          <cell r="G72">
            <v>897217780.97000003</v>
          </cell>
        </row>
        <row r="73">
          <cell r="G73">
            <v>419831465</v>
          </cell>
        </row>
        <row r="83">
          <cell r="G83">
            <v>995600150</v>
          </cell>
        </row>
        <row r="84">
          <cell r="G84">
            <v>300000000</v>
          </cell>
        </row>
        <row r="85">
          <cell r="G85">
            <v>299888355</v>
          </cell>
        </row>
        <row r="86">
          <cell r="G86">
            <v>211994864</v>
          </cell>
        </row>
        <row r="87">
          <cell r="G87">
            <v>500379494</v>
          </cell>
        </row>
        <row r="88">
          <cell r="G88">
            <v>86788886</v>
          </cell>
        </row>
        <row r="89">
          <cell r="G89">
            <v>56000000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 18"/>
      <sheetName val="Real Mensual 18"/>
    </sheetNames>
    <sheetDataSet>
      <sheetData sheetId="0">
        <row r="13">
          <cell r="Q13">
            <v>2777777.7600000002</v>
          </cell>
        </row>
        <row r="14">
          <cell r="Q14">
            <v>690295.99</v>
          </cell>
        </row>
        <row r="15">
          <cell r="Q15">
            <v>0</v>
          </cell>
        </row>
        <row r="19">
          <cell r="Q19">
            <v>4687400.45</v>
          </cell>
        </row>
        <row r="20">
          <cell r="Q20">
            <v>5568756.9199999999</v>
          </cell>
        </row>
        <row r="21">
          <cell r="Q21">
            <v>0</v>
          </cell>
        </row>
        <row r="25">
          <cell r="Q25">
            <v>7541985.6099999994</v>
          </cell>
        </row>
        <row r="26">
          <cell r="Q26">
            <v>8943816.0299999993</v>
          </cell>
        </row>
        <row r="27">
          <cell r="Q27">
            <v>0</v>
          </cell>
        </row>
        <row r="31">
          <cell r="Q31">
            <v>5234402.79</v>
          </cell>
        </row>
        <row r="32">
          <cell r="Q32">
            <v>9131558.9900000002</v>
          </cell>
        </row>
        <row r="33">
          <cell r="Q33">
            <v>0</v>
          </cell>
        </row>
        <row r="37">
          <cell r="Q37">
            <v>2967426.06</v>
          </cell>
        </row>
        <row r="38">
          <cell r="Q38">
            <v>5176755.92</v>
          </cell>
        </row>
        <row r="39">
          <cell r="Q39">
            <v>0</v>
          </cell>
        </row>
        <row r="43">
          <cell r="Q43">
            <v>1221981.08</v>
          </cell>
        </row>
        <row r="44">
          <cell r="Q44">
            <v>9985695.879999999</v>
          </cell>
        </row>
        <row r="45">
          <cell r="Q45">
            <v>357694.98</v>
          </cell>
        </row>
        <row r="49">
          <cell r="Q49">
            <v>3520829.33</v>
          </cell>
        </row>
        <row r="50">
          <cell r="Q50">
            <v>29224490.5</v>
          </cell>
        </row>
        <row r="51">
          <cell r="Q51">
            <v>0</v>
          </cell>
        </row>
        <row r="55">
          <cell r="Q55">
            <v>360699.95</v>
          </cell>
        </row>
        <row r="56">
          <cell r="Q56">
            <v>2993865.89</v>
          </cell>
        </row>
        <row r="57">
          <cell r="Q57">
            <v>0</v>
          </cell>
        </row>
        <row r="61">
          <cell r="Q61">
            <v>553794.05000000005</v>
          </cell>
        </row>
        <row r="62">
          <cell r="Q62">
            <v>4598665.3099999996</v>
          </cell>
        </row>
        <row r="63">
          <cell r="Q63">
            <v>0</v>
          </cell>
        </row>
        <row r="67">
          <cell r="Q67">
            <v>2251252.7599999998</v>
          </cell>
        </row>
        <row r="68">
          <cell r="Q68">
            <v>18563880.329999998</v>
          </cell>
        </row>
        <row r="69">
          <cell r="Q69">
            <v>0</v>
          </cell>
        </row>
        <row r="73">
          <cell r="Q73">
            <v>7416955.71</v>
          </cell>
        </row>
        <row r="74">
          <cell r="Q74">
            <v>46061782.010000005</v>
          </cell>
        </row>
        <row r="75">
          <cell r="Q75">
            <v>79890.33</v>
          </cell>
        </row>
        <row r="79">
          <cell r="Q79">
            <v>1659793.5999999999</v>
          </cell>
        </row>
        <row r="80">
          <cell r="Q80">
            <v>10189473.82</v>
          </cell>
        </row>
        <row r="81">
          <cell r="Q81">
            <v>0</v>
          </cell>
        </row>
        <row r="85">
          <cell r="Q85">
            <v>1576986.5499999998</v>
          </cell>
        </row>
        <row r="86">
          <cell r="Q86">
            <v>13007988.460000001</v>
          </cell>
        </row>
        <row r="87">
          <cell r="Q87">
            <v>0</v>
          </cell>
        </row>
        <row r="91">
          <cell r="Q91">
            <v>3616619.4200000004</v>
          </cell>
        </row>
        <row r="92">
          <cell r="Q92">
            <v>28220463.219999999</v>
          </cell>
        </row>
        <row r="93">
          <cell r="Q93">
            <v>0</v>
          </cell>
        </row>
        <row r="97">
          <cell r="Q97">
            <v>0</v>
          </cell>
        </row>
        <row r="98">
          <cell r="Q98">
            <v>11334441.629999999</v>
          </cell>
        </row>
        <row r="99">
          <cell r="Q99">
            <v>0</v>
          </cell>
        </row>
        <row r="103">
          <cell r="Q103">
            <v>180051.96000000002</v>
          </cell>
        </row>
        <row r="104">
          <cell r="Q104">
            <v>15237856.800000001</v>
          </cell>
        </row>
        <row r="105">
          <cell r="Q105">
            <v>0</v>
          </cell>
        </row>
        <row r="114">
          <cell r="Q114">
            <v>4405103.74</v>
          </cell>
        </row>
        <row r="115">
          <cell r="Q115">
            <v>5182587.5</v>
          </cell>
        </row>
        <row r="116">
          <cell r="Q116">
            <v>0</v>
          </cell>
        </row>
        <row r="120">
          <cell r="Q120">
            <v>6224066.4000000004</v>
          </cell>
        </row>
        <row r="121">
          <cell r="Q121">
            <v>4060890.8</v>
          </cell>
        </row>
        <row r="122">
          <cell r="Q122">
            <v>0</v>
          </cell>
        </row>
        <row r="126">
          <cell r="Q126">
            <v>25397322.18</v>
          </cell>
        </row>
        <row r="127">
          <cell r="Q127">
            <v>21966526.189999998</v>
          </cell>
        </row>
        <row r="128">
          <cell r="Q128">
            <v>104420.88</v>
          </cell>
        </row>
        <row r="132">
          <cell r="Q132">
            <v>33446001.509999998</v>
          </cell>
        </row>
        <row r="133">
          <cell r="Q133">
            <v>26474032.560000002</v>
          </cell>
        </row>
        <row r="134">
          <cell r="Q134">
            <v>0</v>
          </cell>
        </row>
        <row r="138">
          <cell r="Q138">
            <v>0</v>
          </cell>
        </row>
        <row r="139">
          <cell r="Q139">
            <v>19249157.369999997</v>
          </cell>
        </row>
        <row r="140">
          <cell r="Q140">
            <v>0</v>
          </cell>
        </row>
        <row r="144">
          <cell r="Q144">
            <v>0</v>
          </cell>
        </row>
        <row r="145">
          <cell r="Q145">
            <v>6202500</v>
          </cell>
        </row>
        <row r="146">
          <cell r="Q146">
            <v>0</v>
          </cell>
        </row>
        <row r="150">
          <cell r="Q150">
            <v>0</v>
          </cell>
        </row>
        <row r="151">
          <cell r="Q151">
            <v>6123271.3100000005</v>
          </cell>
        </row>
        <row r="152">
          <cell r="Q152">
            <v>0</v>
          </cell>
        </row>
        <row r="156">
          <cell r="Q156">
            <v>0</v>
          </cell>
        </row>
        <row r="157">
          <cell r="Q157">
            <v>4312953.03</v>
          </cell>
        </row>
        <row r="158">
          <cell r="Q158">
            <v>0</v>
          </cell>
        </row>
        <row r="162">
          <cell r="Q162">
            <v>0</v>
          </cell>
        </row>
        <row r="163">
          <cell r="Q163">
            <v>10149453.66</v>
          </cell>
        </row>
        <row r="164">
          <cell r="Q164">
            <v>0</v>
          </cell>
        </row>
        <row r="168">
          <cell r="Q168">
            <v>4870733.26</v>
          </cell>
        </row>
        <row r="169">
          <cell r="Q169">
            <v>30085486.989999998</v>
          </cell>
        </row>
        <row r="170">
          <cell r="Q170">
            <v>0</v>
          </cell>
        </row>
        <row r="174">
          <cell r="Q174">
            <v>5162911.1100000003</v>
          </cell>
        </row>
        <row r="175">
          <cell r="Q175">
            <v>41723319.689999998</v>
          </cell>
        </row>
        <row r="176">
          <cell r="Q176">
            <v>0</v>
          </cell>
        </row>
        <row r="180">
          <cell r="Q180">
            <v>12461358.060000001</v>
          </cell>
        </row>
        <row r="181">
          <cell r="Q181">
            <v>17890547.91</v>
          </cell>
        </row>
        <row r="182">
          <cell r="Q182">
            <v>0</v>
          </cell>
        </row>
        <row r="186">
          <cell r="Q186">
            <v>0</v>
          </cell>
        </row>
        <row r="187">
          <cell r="Q187">
            <v>1841735.81</v>
          </cell>
        </row>
        <row r="188">
          <cell r="Q188">
            <v>0</v>
          </cell>
        </row>
        <row r="192">
          <cell r="Q192">
            <v>0</v>
          </cell>
        </row>
        <row r="193">
          <cell r="Q193">
            <v>1230599.99</v>
          </cell>
        </row>
        <row r="194">
          <cell r="Q194">
            <v>0</v>
          </cell>
        </row>
        <row r="198">
          <cell r="Q198">
            <v>127183</v>
          </cell>
        </row>
        <row r="199">
          <cell r="Q199">
            <v>9181802.4400000013</v>
          </cell>
        </row>
        <row r="200">
          <cell r="Q20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6"/>
  <sheetViews>
    <sheetView workbookViewId="0">
      <selection activeCell="D15" sqref="D15:D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97</v>
      </c>
      <c r="E11" s="2"/>
      <c r="F11" s="2" t="s">
        <v>2</v>
      </c>
      <c r="G11" s="2"/>
      <c r="H11" s="2" t="s">
        <v>3</v>
      </c>
      <c r="I11" s="2"/>
      <c r="J11" s="92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92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92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93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81">
        <v>1</v>
      </c>
      <c r="B15" s="83" t="s">
        <v>6</v>
      </c>
      <c r="C15" s="86"/>
      <c r="D15" s="85">
        <v>665000000</v>
      </c>
      <c r="E15" s="86"/>
      <c r="F15" s="89" t="s">
        <v>12</v>
      </c>
      <c r="G15" s="86"/>
      <c r="H15" s="89" t="s">
        <v>24</v>
      </c>
      <c r="I15" s="86"/>
      <c r="J15" s="81">
        <v>17</v>
      </c>
      <c r="K15" s="83" t="s">
        <v>30</v>
      </c>
      <c r="L15" s="86"/>
      <c r="M15" s="85">
        <v>389179937</v>
      </c>
      <c r="N15" s="86"/>
      <c r="O15" s="89" t="s">
        <v>31</v>
      </c>
      <c r="P15" s="86"/>
      <c r="Q15" s="89" t="s">
        <v>42</v>
      </c>
    </row>
    <row r="16" spans="1:18" ht="15.75" customHeight="1" x14ac:dyDescent="0.25">
      <c r="A16" s="81"/>
      <c r="B16" s="84"/>
      <c r="C16" s="76"/>
      <c r="D16" s="77"/>
      <c r="E16" s="76"/>
      <c r="F16" s="90"/>
      <c r="G16" s="91"/>
      <c r="H16" s="90"/>
      <c r="I16" s="76"/>
      <c r="J16" s="81"/>
      <c r="K16" s="84"/>
      <c r="L16" s="76"/>
      <c r="M16" s="77"/>
      <c r="N16" s="76"/>
      <c r="O16" s="90"/>
      <c r="P16" s="91"/>
      <c r="Q16" s="90"/>
    </row>
    <row r="17" spans="1:17" ht="15.75" customHeight="1" x14ac:dyDescent="0.25">
      <c r="A17" s="81">
        <v>2</v>
      </c>
      <c r="B17" s="79" t="s">
        <v>7</v>
      </c>
      <c r="C17" s="76"/>
      <c r="D17" s="77">
        <v>632300000</v>
      </c>
      <c r="E17" s="76"/>
      <c r="F17" s="78" t="s">
        <v>13</v>
      </c>
      <c r="G17" s="76"/>
      <c r="H17" s="78" t="s">
        <v>25</v>
      </c>
      <c r="I17" s="76"/>
      <c r="J17" s="81">
        <f>J15+1</f>
        <v>18</v>
      </c>
      <c r="K17" s="79" t="s">
        <v>30</v>
      </c>
      <c r="L17" s="76"/>
      <c r="M17" s="77">
        <v>500000000</v>
      </c>
      <c r="N17" s="76"/>
      <c r="O17" s="78" t="s">
        <v>32</v>
      </c>
      <c r="P17" s="76"/>
      <c r="Q17" s="78" t="s">
        <v>43</v>
      </c>
    </row>
    <row r="18" spans="1:17" ht="15.75" customHeight="1" x14ac:dyDescent="0.25">
      <c r="A18" s="81"/>
      <c r="B18" s="79"/>
      <c r="C18" s="76"/>
      <c r="D18" s="77"/>
      <c r="E18" s="76"/>
      <c r="F18" s="78"/>
      <c r="G18" s="76"/>
      <c r="H18" s="78"/>
      <c r="I18" s="76"/>
      <c r="J18" s="81"/>
      <c r="K18" s="79"/>
      <c r="L18" s="76"/>
      <c r="M18" s="77"/>
      <c r="N18" s="76"/>
      <c r="O18" s="78"/>
      <c r="P18" s="76"/>
      <c r="Q18" s="78"/>
    </row>
    <row r="19" spans="1:17" ht="15.75" customHeight="1" x14ac:dyDescent="0.25">
      <c r="A19" s="81">
        <v>3</v>
      </c>
      <c r="B19" s="79" t="s">
        <v>8</v>
      </c>
      <c r="C19" s="76"/>
      <c r="D19" s="77">
        <v>409057943.31999999</v>
      </c>
      <c r="E19" s="76"/>
      <c r="F19" s="78" t="s">
        <v>14</v>
      </c>
      <c r="G19" s="76"/>
      <c r="H19" s="78" t="s">
        <v>24</v>
      </c>
      <c r="I19" s="76"/>
      <c r="J19" s="81">
        <f t="shared" ref="J19" si="0">J17+1</f>
        <v>19</v>
      </c>
      <c r="K19" s="79" t="s">
        <v>30</v>
      </c>
      <c r="L19" s="76"/>
      <c r="M19" s="77">
        <v>1750000000</v>
      </c>
      <c r="N19" s="76"/>
      <c r="O19" s="78" t="s">
        <v>33</v>
      </c>
      <c r="P19" s="76"/>
      <c r="Q19" s="78" t="s">
        <v>44</v>
      </c>
    </row>
    <row r="20" spans="1:17" ht="15.75" customHeight="1" x14ac:dyDescent="0.25">
      <c r="A20" s="81"/>
      <c r="B20" s="79"/>
      <c r="C20" s="76"/>
      <c r="D20" s="77"/>
      <c r="E20" s="76"/>
      <c r="F20" s="78"/>
      <c r="G20" s="76"/>
      <c r="H20" s="78"/>
      <c r="I20" s="76"/>
      <c r="J20" s="81"/>
      <c r="K20" s="79"/>
      <c r="L20" s="76"/>
      <c r="M20" s="77"/>
      <c r="N20" s="76"/>
      <c r="O20" s="78"/>
      <c r="P20" s="76"/>
      <c r="Q20" s="78"/>
    </row>
    <row r="21" spans="1:17" ht="15.75" customHeight="1" x14ac:dyDescent="0.25">
      <c r="A21" s="81">
        <v>4</v>
      </c>
      <c r="B21" s="79" t="s">
        <v>7</v>
      </c>
      <c r="C21" s="76"/>
      <c r="D21" s="77">
        <v>374700000</v>
      </c>
      <c r="E21" s="76"/>
      <c r="F21" s="88" t="s">
        <v>13</v>
      </c>
      <c r="G21" s="76"/>
      <c r="H21" s="78" t="s">
        <v>25</v>
      </c>
      <c r="I21" s="76"/>
      <c r="J21" s="81">
        <f t="shared" ref="J21" si="1">J19+1</f>
        <v>20</v>
      </c>
      <c r="K21" s="79" t="s">
        <v>30</v>
      </c>
      <c r="L21" s="76"/>
      <c r="M21" s="77">
        <v>1920000000</v>
      </c>
      <c r="N21" s="76"/>
      <c r="O21" s="88" t="s">
        <v>34</v>
      </c>
      <c r="P21" s="76"/>
      <c r="Q21" s="78" t="s">
        <v>44</v>
      </c>
    </row>
    <row r="22" spans="1:17" ht="15.75" customHeight="1" x14ac:dyDescent="0.25">
      <c r="A22" s="81"/>
      <c r="B22" s="79"/>
      <c r="C22" s="76"/>
      <c r="D22" s="77"/>
      <c r="E22" s="76"/>
      <c r="F22" s="88"/>
      <c r="G22" s="76"/>
      <c r="H22" s="78"/>
      <c r="I22" s="76"/>
      <c r="J22" s="81"/>
      <c r="K22" s="79"/>
      <c r="L22" s="76"/>
      <c r="M22" s="77"/>
      <c r="N22" s="76"/>
      <c r="O22" s="88"/>
      <c r="P22" s="76"/>
      <c r="Q22" s="78"/>
    </row>
    <row r="23" spans="1:17" ht="15.75" customHeight="1" x14ac:dyDescent="0.25">
      <c r="A23" s="81">
        <v>5</v>
      </c>
      <c r="B23" s="79" t="s">
        <v>7</v>
      </c>
      <c r="C23" s="76"/>
      <c r="D23" s="77">
        <v>153170629</v>
      </c>
      <c r="E23" s="76"/>
      <c r="F23" s="78" t="s">
        <v>15</v>
      </c>
      <c r="G23" s="76"/>
      <c r="H23" s="78" t="s">
        <v>26</v>
      </c>
      <c r="I23" s="76"/>
      <c r="J23" s="81">
        <f t="shared" ref="J23" si="2">J21+1</f>
        <v>21</v>
      </c>
      <c r="K23" s="79" t="s">
        <v>30</v>
      </c>
      <c r="L23" s="76"/>
      <c r="M23" s="77">
        <v>1444885373.0799999</v>
      </c>
      <c r="N23" s="76"/>
      <c r="O23" s="78" t="s">
        <v>35</v>
      </c>
      <c r="P23" s="76"/>
      <c r="Q23" s="78" t="s">
        <v>45</v>
      </c>
    </row>
    <row r="24" spans="1:17" ht="15.75" customHeight="1" x14ac:dyDescent="0.25">
      <c r="A24" s="81"/>
      <c r="B24" s="79"/>
      <c r="C24" s="76"/>
      <c r="D24" s="77"/>
      <c r="E24" s="76"/>
      <c r="F24" s="78"/>
      <c r="G24" s="76"/>
      <c r="H24" s="78"/>
      <c r="I24" s="76"/>
      <c r="J24" s="81"/>
      <c r="K24" s="79"/>
      <c r="L24" s="76"/>
      <c r="M24" s="77"/>
      <c r="N24" s="76"/>
      <c r="O24" s="78"/>
      <c r="P24" s="76"/>
      <c r="Q24" s="78"/>
    </row>
    <row r="25" spans="1:17" ht="15.75" customHeight="1" x14ac:dyDescent="0.25">
      <c r="A25" s="81">
        <v>6</v>
      </c>
      <c r="B25" s="79" t="s">
        <v>9</v>
      </c>
      <c r="C25" s="76"/>
      <c r="D25" s="77">
        <v>2191682494.4400001</v>
      </c>
      <c r="E25" s="76"/>
      <c r="F25" s="78" t="s">
        <v>16</v>
      </c>
      <c r="G25" s="76"/>
      <c r="H25" s="78" t="s">
        <v>27</v>
      </c>
      <c r="I25" s="76"/>
      <c r="J25" s="81">
        <f t="shared" ref="J25" si="3">J23+1</f>
        <v>22</v>
      </c>
      <c r="K25" s="79" t="s">
        <v>30</v>
      </c>
      <c r="L25" s="76"/>
      <c r="M25" s="77">
        <v>1928217853.28</v>
      </c>
      <c r="N25" s="76"/>
      <c r="O25" s="78" t="s">
        <v>36</v>
      </c>
      <c r="P25" s="76"/>
      <c r="Q25" s="78" t="s">
        <v>29</v>
      </c>
    </row>
    <row r="26" spans="1:17" ht="15.75" customHeight="1" x14ac:dyDescent="0.25">
      <c r="A26" s="81"/>
      <c r="B26" s="79"/>
      <c r="C26" s="76"/>
      <c r="D26" s="77"/>
      <c r="E26" s="76"/>
      <c r="F26" s="78"/>
      <c r="G26" s="76"/>
      <c r="H26" s="78"/>
      <c r="I26" s="76"/>
      <c r="J26" s="81"/>
      <c r="K26" s="79"/>
      <c r="L26" s="76"/>
      <c r="M26" s="77"/>
      <c r="N26" s="76"/>
      <c r="O26" s="78"/>
      <c r="P26" s="76"/>
      <c r="Q26" s="78"/>
    </row>
    <row r="27" spans="1:17" ht="15.75" customHeight="1" x14ac:dyDescent="0.25">
      <c r="A27" s="81">
        <v>7</v>
      </c>
      <c r="B27" s="79" t="s">
        <v>7</v>
      </c>
      <c r="C27" s="76"/>
      <c r="D27" s="77">
        <v>249553564</v>
      </c>
      <c r="E27" s="76"/>
      <c r="F27" s="78" t="s">
        <v>17</v>
      </c>
      <c r="G27" s="76"/>
      <c r="H27" s="78" t="s">
        <v>26</v>
      </c>
      <c r="I27" s="76"/>
      <c r="J27" s="81">
        <f t="shared" ref="J27" si="4">J25+1</f>
        <v>23</v>
      </c>
      <c r="K27" s="79" t="s">
        <v>30</v>
      </c>
      <c r="L27" s="76"/>
      <c r="M27" s="77">
        <v>1000000000</v>
      </c>
      <c r="N27" s="76"/>
      <c r="O27" s="78" t="s">
        <v>87</v>
      </c>
      <c r="P27" s="76"/>
      <c r="Q27" s="78" t="s">
        <v>88</v>
      </c>
    </row>
    <row r="28" spans="1:17" ht="15.75" customHeight="1" x14ac:dyDescent="0.25">
      <c r="A28" s="81"/>
      <c r="B28" s="79"/>
      <c r="C28" s="76"/>
      <c r="D28" s="77"/>
      <c r="E28" s="76"/>
      <c r="F28" s="78"/>
      <c r="G28" s="76"/>
      <c r="H28" s="78"/>
      <c r="I28" s="76"/>
      <c r="J28" s="81"/>
      <c r="K28" s="79"/>
      <c r="L28" s="76"/>
      <c r="M28" s="77"/>
      <c r="N28" s="76"/>
      <c r="O28" s="78"/>
      <c r="P28" s="76"/>
      <c r="Q28" s="78"/>
    </row>
    <row r="29" spans="1:17" ht="15.75" customHeight="1" x14ac:dyDescent="0.25">
      <c r="A29" s="81">
        <v>8</v>
      </c>
      <c r="B29" s="79" t="s">
        <v>9</v>
      </c>
      <c r="C29" s="76"/>
      <c r="D29" s="80">
        <v>490326868.06999999</v>
      </c>
      <c r="E29" s="76"/>
      <c r="F29" s="78" t="s">
        <v>16</v>
      </c>
      <c r="G29" s="76"/>
      <c r="H29" s="78" t="s">
        <v>27</v>
      </c>
      <c r="I29" s="76"/>
      <c r="J29" s="81">
        <f t="shared" ref="J29" si="5">J27+1</f>
        <v>24</v>
      </c>
      <c r="K29" s="79" t="s">
        <v>30</v>
      </c>
      <c r="L29" s="76"/>
      <c r="M29" s="77">
        <v>1000000000</v>
      </c>
      <c r="N29" s="76"/>
      <c r="O29" s="78" t="s">
        <v>37</v>
      </c>
      <c r="P29" s="76"/>
      <c r="Q29" s="78" t="s">
        <v>46</v>
      </c>
    </row>
    <row r="30" spans="1:17" ht="15.75" customHeight="1" x14ac:dyDescent="0.25">
      <c r="A30" s="81"/>
      <c r="B30" s="79"/>
      <c r="C30" s="76"/>
      <c r="D30" s="80"/>
      <c r="E30" s="76"/>
      <c r="F30" s="78"/>
      <c r="G30" s="76"/>
      <c r="H30" s="78"/>
      <c r="I30" s="76"/>
      <c r="J30" s="81"/>
      <c r="K30" s="79"/>
      <c r="L30" s="76"/>
      <c r="M30" s="77"/>
      <c r="N30" s="76"/>
      <c r="O30" s="78"/>
      <c r="P30" s="76"/>
      <c r="Q30" s="78"/>
    </row>
    <row r="31" spans="1:17" ht="15" customHeight="1" x14ac:dyDescent="0.25">
      <c r="A31" s="81">
        <v>9</v>
      </c>
      <c r="B31" s="82" t="s">
        <v>7</v>
      </c>
      <c r="C31" s="76"/>
      <c r="D31" s="87">
        <v>949001040.55999994</v>
      </c>
      <c r="E31" s="76"/>
      <c r="F31" s="78" t="s">
        <v>18</v>
      </c>
      <c r="G31" s="76"/>
      <c r="H31" s="78" t="s">
        <v>26</v>
      </c>
      <c r="I31" s="76"/>
      <c r="J31" s="81">
        <f t="shared" ref="J31" si="6">J29+1</f>
        <v>25</v>
      </c>
      <c r="K31" s="79" t="s">
        <v>30</v>
      </c>
      <c r="L31" s="76"/>
      <c r="M31" s="80">
        <v>300000000</v>
      </c>
      <c r="N31" s="76"/>
      <c r="O31" s="78" t="s">
        <v>38</v>
      </c>
      <c r="P31" s="76"/>
      <c r="Q31" s="78" t="s">
        <v>46</v>
      </c>
    </row>
    <row r="32" spans="1:17" ht="15" customHeight="1" x14ac:dyDescent="0.25">
      <c r="A32" s="81"/>
      <c r="B32" s="82"/>
      <c r="C32" s="76"/>
      <c r="D32" s="87"/>
      <c r="E32" s="76"/>
      <c r="F32" s="78"/>
      <c r="G32" s="76"/>
      <c r="H32" s="78"/>
      <c r="I32" s="76"/>
      <c r="J32" s="81"/>
      <c r="K32" s="79"/>
      <c r="L32" s="76"/>
      <c r="M32" s="80"/>
      <c r="N32" s="76"/>
      <c r="O32" s="78"/>
      <c r="P32" s="76"/>
      <c r="Q32" s="78"/>
    </row>
    <row r="33" spans="1:17" ht="15.75" customHeight="1" x14ac:dyDescent="0.25">
      <c r="A33" s="81">
        <v>10</v>
      </c>
      <c r="B33" s="82" t="s">
        <v>10</v>
      </c>
      <c r="C33" s="76"/>
      <c r="D33" s="77">
        <v>100000000</v>
      </c>
      <c r="E33" s="76"/>
      <c r="F33" s="78" t="s">
        <v>19</v>
      </c>
      <c r="G33" s="76"/>
      <c r="H33" s="78" t="s">
        <v>28</v>
      </c>
      <c r="I33" s="76"/>
      <c r="J33" s="81">
        <f t="shared" ref="J33" si="7">J31+1</f>
        <v>26</v>
      </c>
      <c r="K33" s="79" t="s">
        <v>30</v>
      </c>
      <c r="L33" s="76"/>
      <c r="M33" s="87">
        <v>299888355</v>
      </c>
      <c r="N33" s="76"/>
      <c r="O33" s="78" t="s">
        <v>39</v>
      </c>
      <c r="P33" s="76"/>
      <c r="Q33" s="78" t="s">
        <v>47</v>
      </c>
    </row>
    <row r="34" spans="1:17" ht="15.75" customHeight="1" x14ac:dyDescent="0.25">
      <c r="A34" s="81"/>
      <c r="B34" s="82"/>
      <c r="C34" s="76"/>
      <c r="D34" s="77"/>
      <c r="E34" s="76"/>
      <c r="F34" s="78"/>
      <c r="G34" s="76"/>
      <c r="H34" s="78"/>
      <c r="I34" s="76"/>
      <c r="J34" s="81"/>
      <c r="K34" s="79"/>
      <c r="L34" s="76"/>
      <c r="M34" s="87"/>
      <c r="N34" s="76"/>
      <c r="O34" s="78"/>
      <c r="P34" s="76"/>
      <c r="Q34" s="78"/>
    </row>
    <row r="35" spans="1:17" ht="15" customHeight="1" x14ac:dyDescent="0.25">
      <c r="A35" s="81">
        <v>11</v>
      </c>
      <c r="B35" s="82" t="s">
        <v>11</v>
      </c>
      <c r="C35" s="76"/>
      <c r="D35" s="77">
        <v>500000000</v>
      </c>
      <c r="E35" s="76"/>
      <c r="F35" s="78" t="s">
        <v>20</v>
      </c>
      <c r="G35" s="76"/>
      <c r="H35" s="78" t="s">
        <v>26</v>
      </c>
      <c r="I35" s="76"/>
      <c r="J35" s="81">
        <f t="shared" ref="J35:J43" si="8">J33+1</f>
        <v>27</v>
      </c>
      <c r="K35" s="79" t="s">
        <v>30</v>
      </c>
      <c r="L35" s="76"/>
      <c r="M35" s="77">
        <v>223786059</v>
      </c>
      <c r="N35" s="76"/>
      <c r="O35" s="78" t="s">
        <v>40</v>
      </c>
      <c r="P35" s="76"/>
      <c r="Q35" s="78" t="s">
        <v>48</v>
      </c>
    </row>
    <row r="36" spans="1:17" ht="15" customHeight="1" x14ac:dyDescent="0.25">
      <c r="A36" s="81"/>
      <c r="B36" s="82"/>
      <c r="C36" s="76"/>
      <c r="D36" s="77"/>
      <c r="E36" s="76"/>
      <c r="F36" s="78"/>
      <c r="G36" s="76"/>
      <c r="H36" s="78"/>
      <c r="I36" s="76"/>
      <c r="J36" s="81"/>
      <c r="K36" s="79"/>
      <c r="L36" s="76"/>
      <c r="M36" s="77"/>
      <c r="N36" s="76"/>
      <c r="O36" s="78"/>
      <c r="P36" s="76"/>
      <c r="Q36" s="78"/>
    </row>
    <row r="37" spans="1:17" ht="15" customHeight="1" x14ac:dyDescent="0.25">
      <c r="A37" s="81">
        <v>12</v>
      </c>
      <c r="B37" s="82" t="s">
        <v>7</v>
      </c>
      <c r="C37" s="76"/>
      <c r="D37" s="77">
        <v>1400000000</v>
      </c>
      <c r="E37" s="76"/>
      <c r="F37" s="78" t="s">
        <v>21</v>
      </c>
      <c r="G37" s="76"/>
      <c r="H37" s="78" t="s">
        <v>26</v>
      </c>
      <c r="I37" s="76"/>
      <c r="J37" s="81">
        <f t="shared" si="8"/>
        <v>28</v>
      </c>
      <c r="K37" s="79" t="s">
        <v>30</v>
      </c>
      <c r="L37" s="76"/>
      <c r="M37" s="77">
        <v>500379494</v>
      </c>
      <c r="N37" s="76"/>
      <c r="O37" s="78" t="s">
        <v>41</v>
      </c>
      <c r="P37" s="76"/>
      <c r="Q37" s="78" t="s">
        <v>49</v>
      </c>
    </row>
    <row r="38" spans="1:17" ht="15" customHeight="1" x14ac:dyDescent="0.25">
      <c r="A38" s="81"/>
      <c r="B38" s="82"/>
      <c r="C38" s="76"/>
      <c r="D38" s="77"/>
      <c r="E38" s="76"/>
      <c r="F38" s="78"/>
      <c r="G38" s="76"/>
      <c r="H38" s="78"/>
      <c r="I38" s="76"/>
      <c r="J38" s="81"/>
      <c r="K38" s="79"/>
      <c r="L38" s="76"/>
      <c r="M38" s="77"/>
      <c r="N38" s="76"/>
      <c r="O38" s="78"/>
      <c r="P38" s="76"/>
      <c r="Q38" s="78"/>
    </row>
    <row r="39" spans="1:17" ht="15" customHeight="1" x14ac:dyDescent="0.25">
      <c r="A39" s="81">
        <v>13</v>
      </c>
      <c r="B39" s="82" t="s">
        <v>7</v>
      </c>
      <c r="C39" s="76"/>
      <c r="D39" s="77">
        <v>610000000</v>
      </c>
      <c r="E39" s="76"/>
      <c r="F39" s="78" t="s">
        <v>22</v>
      </c>
      <c r="G39" s="76"/>
      <c r="H39" s="78" t="s">
        <v>26</v>
      </c>
      <c r="I39" s="76"/>
      <c r="J39" s="81">
        <f t="shared" si="8"/>
        <v>29</v>
      </c>
      <c r="K39" s="79" t="s">
        <v>30</v>
      </c>
      <c r="L39" s="76"/>
      <c r="M39" s="77">
        <v>86788886</v>
      </c>
      <c r="N39" s="76"/>
      <c r="O39" s="78" t="s">
        <v>86</v>
      </c>
      <c r="P39" s="76"/>
      <c r="Q39" s="78" t="s">
        <v>45</v>
      </c>
    </row>
    <row r="40" spans="1:17" ht="15" customHeight="1" x14ac:dyDescent="0.25">
      <c r="A40" s="81"/>
      <c r="B40" s="82"/>
      <c r="C40" s="76"/>
      <c r="D40" s="77"/>
      <c r="E40" s="76"/>
      <c r="F40" s="78"/>
      <c r="G40" s="76"/>
      <c r="H40" s="78"/>
      <c r="I40" s="76"/>
      <c r="J40" s="81"/>
      <c r="K40" s="79"/>
      <c r="L40" s="76"/>
      <c r="M40" s="77"/>
      <c r="N40" s="76"/>
      <c r="O40" s="78"/>
      <c r="P40" s="76"/>
      <c r="Q40" s="78"/>
    </row>
    <row r="41" spans="1:17" ht="15" customHeight="1" x14ac:dyDescent="0.25">
      <c r="A41" s="81">
        <v>14</v>
      </c>
      <c r="B41" s="82" t="s">
        <v>8</v>
      </c>
      <c r="C41" s="76"/>
      <c r="D41" s="77">
        <v>1355000000</v>
      </c>
      <c r="E41" s="76"/>
      <c r="F41" s="78" t="s">
        <v>23</v>
      </c>
      <c r="G41" s="76"/>
      <c r="H41" s="78" t="s">
        <v>29</v>
      </c>
      <c r="I41" s="76"/>
      <c r="J41" s="81">
        <f t="shared" si="8"/>
        <v>30</v>
      </c>
      <c r="K41" s="79" t="s">
        <v>30</v>
      </c>
      <c r="L41" s="76"/>
      <c r="M41" s="77">
        <v>56998668</v>
      </c>
      <c r="N41" s="76"/>
      <c r="O41" s="78" t="s">
        <v>93</v>
      </c>
      <c r="P41" s="76"/>
      <c r="Q41" s="78" t="s">
        <v>94</v>
      </c>
    </row>
    <row r="42" spans="1:17" ht="15" customHeight="1" x14ac:dyDescent="0.25">
      <c r="A42" s="81"/>
      <c r="B42" s="82"/>
      <c r="C42" s="76"/>
      <c r="D42" s="77"/>
      <c r="E42" s="76"/>
      <c r="F42" s="78"/>
      <c r="G42" s="76"/>
      <c r="H42" s="78"/>
      <c r="I42" s="76"/>
      <c r="J42" s="81"/>
      <c r="K42" s="79"/>
      <c r="L42" s="76"/>
      <c r="M42" s="77"/>
      <c r="N42" s="76"/>
      <c r="O42" s="78"/>
      <c r="P42" s="76"/>
      <c r="Q42" s="78"/>
    </row>
    <row r="43" spans="1:17" ht="15" customHeight="1" x14ac:dyDescent="0.25">
      <c r="A43" s="81">
        <v>15</v>
      </c>
      <c r="B43" s="82" t="s">
        <v>82</v>
      </c>
      <c r="C43" s="76"/>
      <c r="D43" s="77">
        <v>535000000</v>
      </c>
      <c r="E43" s="76"/>
      <c r="F43" s="78" t="s">
        <v>83</v>
      </c>
      <c r="G43" s="76"/>
      <c r="H43" s="78" t="s">
        <v>84</v>
      </c>
      <c r="I43" s="76"/>
      <c r="J43" s="81">
        <f t="shared" si="8"/>
        <v>31</v>
      </c>
      <c r="K43" s="79" t="s">
        <v>30</v>
      </c>
      <c r="L43" s="76"/>
      <c r="M43" s="77">
        <v>420000000</v>
      </c>
      <c r="N43" s="76"/>
      <c r="O43" s="78" t="s">
        <v>95</v>
      </c>
      <c r="P43" s="76"/>
      <c r="Q43" s="78" t="s">
        <v>96</v>
      </c>
    </row>
    <row r="44" spans="1:17" ht="15" customHeight="1" x14ac:dyDescent="0.25">
      <c r="A44" s="81"/>
      <c r="B44" s="82"/>
      <c r="C44" s="76"/>
      <c r="D44" s="77"/>
      <c r="E44" s="76"/>
      <c r="F44" s="78"/>
      <c r="G44" s="76"/>
      <c r="H44" s="78"/>
      <c r="I44" s="76"/>
      <c r="J44" s="81"/>
      <c r="K44" s="79"/>
      <c r="L44" s="76"/>
      <c r="M44" s="77"/>
      <c r="N44" s="76"/>
      <c r="O44" s="78"/>
      <c r="P44" s="76"/>
      <c r="Q44" s="78"/>
    </row>
    <row r="45" spans="1:17" ht="15" customHeight="1" x14ac:dyDescent="0.25">
      <c r="A45" s="81">
        <v>16</v>
      </c>
      <c r="B45" s="82" t="s">
        <v>9</v>
      </c>
      <c r="C45" s="76"/>
      <c r="D45" s="77">
        <v>735000000</v>
      </c>
      <c r="E45" s="76"/>
      <c r="F45" s="78" t="s">
        <v>85</v>
      </c>
      <c r="G45" s="76"/>
      <c r="H45" s="78" t="s">
        <v>107</v>
      </c>
      <c r="I45" s="76"/>
    </row>
    <row r="46" spans="1:17" ht="15" customHeight="1" x14ac:dyDescent="0.25">
      <c r="A46" s="81"/>
      <c r="B46" s="82"/>
      <c r="C46" s="76"/>
      <c r="D46" s="77"/>
      <c r="E46" s="76"/>
      <c r="F46" s="78"/>
      <c r="G46" s="76"/>
      <c r="H46" s="78"/>
      <c r="I46" s="76"/>
    </row>
  </sheetData>
  <mergeCells count="265">
    <mergeCell ref="L35:L36"/>
    <mergeCell ref="M35:M36"/>
    <mergeCell ref="N35:N36"/>
    <mergeCell ref="O35:O36"/>
    <mergeCell ref="P35:P36"/>
    <mergeCell ref="Q35:Q36"/>
    <mergeCell ref="K33:K34"/>
    <mergeCell ref="L33:L34"/>
    <mergeCell ref="M33:M34"/>
    <mergeCell ref="N33:N34"/>
    <mergeCell ref="O33:O34"/>
    <mergeCell ref="P33:P3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J11:J14"/>
    <mergeCell ref="K15:K16"/>
    <mergeCell ref="L15:L16"/>
    <mergeCell ref="M15:M16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I17:I18"/>
    <mergeCell ref="I15:I16"/>
    <mergeCell ref="K29:K30"/>
    <mergeCell ref="L29:L30"/>
    <mergeCell ref="M29:M30"/>
    <mergeCell ref="G27:G28"/>
    <mergeCell ref="G25:G26"/>
    <mergeCell ref="G23:G24"/>
    <mergeCell ref="H17:H18"/>
    <mergeCell ref="H15:H16"/>
    <mergeCell ref="H27:H28"/>
    <mergeCell ref="H25:H26"/>
    <mergeCell ref="H23:H24"/>
    <mergeCell ref="H21:H22"/>
    <mergeCell ref="H19:H20"/>
    <mergeCell ref="G21:G22"/>
    <mergeCell ref="G19:G20"/>
    <mergeCell ref="G17:G18"/>
    <mergeCell ref="G15:G16"/>
    <mergeCell ref="F37:F38"/>
    <mergeCell ref="F35:F36"/>
    <mergeCell ref="F33:F34"/>
    <mergeCell ref="F31:F32"/>
    <mergeCell ref="F29:F30"/>
    <mergeCell ref="I35:I36"/>
    <mergeCell ref="I33:I34"/>
    <mergeCell ref="I31:I32"/>
    <mergeCell ref="G33:G34"/>
    <mergeCell ref="G31:G32"/>
    <mergeCell ref="G29:G30"/>
    <mergeCell ref="H29:H30"/>
    <mergeCell ref="G35:G36"/>
    <mergeCell ref="E23:E24"/>
    <mergeCell ref="E25:E26"/>
    <mergeCell ref="E27:E28"/>
    <mergeCell ref="E29:E30"/>
    <mergeCell ref="E31:E32"/>
    <mergeCell ref="E33:E34"/>
    <mergeCell ref="F25:F26"/>
    <mergeCell ref="F23:F24"/>
    <mergeCell ref="E15:E16"/>
    <mergeCell ref="E17:E18"/>
    <mergeCell ref="E19:E20"/>
    <mergeCell ref="E21:E22"/>
    <mergeCell ref="F21:F22"/>
    <mergeCell ref="F19:F20"/>
    <mergeCell ref="F17:F18"/>
    <mergeCell ref="F15:F16"/>
    <mergeCell ref="C39:C40"/>
    <mergeCell ref="C41:C42"/>
    <mergeCell ref="C23:C24"/>
    <mergeCell ref="C25:C26"/>
    <mergeCell ref="C27:C28"/>
    <mergeCell ref="C29:C30"/>
    <mergeCell ref="C31:C32"/>
    <mergeCell ref="C33:C34"/>
    <mergeCell ref="H41:H42"/>
    <mergeCell ref="H39:H40"/>
    <mergeCell ref="H37:H38"/>
    <mergeCell ref="H35:H36"/>
    <mergeCell ref="H33:H34"/>
    <mergeCell ref="H31:H32"/>
    <mergeCell ref="F27:F28"/>
    <mergeCell ref="F41:F42"/>
    <mergeCell ref="F39:F40"/>
    <mergeCell ref="E35:E36"/>
    <mergeCell ref="E37:E38"/>
    <mergeCell ref="E39:E40"/>
    <mergeCell ref="E41:E42"/>
    <mergeCell ref="G41:G42"/>
    <mergeCell ref="G39:G40"/>
    <mergeCell ref="G37:G38"/>
    <mergeCell ref="D37:D38"/>
    <mergeCell ref="D35:D36"/>
    <mergeCell ref="D33:D34"/>
    <mergeCell ref="D31:D32"/>
    <mergeCell ref="A39:A40"/>
    <mergeCell ref="A41:A42"/>
    <mergeCell ref="B21:B22"/>
    <mergeCell ref="B23:B24"/>
    <mergeCell ref="B25:B26"/>
    <mergeCell ref="B27:B28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37:A38"/>
    <mergeCell ref="B37:B38"/>
    <mergeCell ref="B39:B40"/>
    <mergeCell ref="C35:C36"/>
    <mergeCell ref="C37:C38"/>
    <mergeCell ref="B41:B42"/>
    <mergeCell ref="J31:J32"/>
    <mergeCell ref="J33:J34"/>
    <mergeCell ref="J35:J36"/>
    <mergeCell ref="J15:J16"/>
    <mergeCell ref="J17:J18"/>
    <mergeCell ref="J19:J20"/>
    <mergeCell ref="J21:J22"/>
    <mergeCell ref="J23:J24"/>
    <mergeCell ref="J25:J26"/>
    <mergeCell ref="D17:D18"/>
    <mergeCell ref="D15:D16"/>
    <mergeCell ref="C15:C16"/>
    <mergeCell ref="C17:C18"/>
    <mergeCell ref="C19:C20"/>
    <mergeCell ref="C21:C22"/>
    <mergeCell ref="D29:D30"/>
    <mergeCell ref="D27:D28"/>
    <mergeCell ref="D25:D26"/>
    <mergeCell ref="D23:D24"/>
    <mergeCell ref="D21:D22"/>
    <mergeCell ref="D19:D20"/>
    <mergeCell ref="D41:D42"/>
    <mergeCell ref="D39:D40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A43:A44"/>
    <mergeCell ref="A45:A46"/>
    <mergeCell ref="B43:B44"/>
    <mergeCell ref="B45:B46"/>
    <mergeCell ref="C43:C44"/>
    <mergeCell ref="C45:C46"/>
    <mergeCell ref="D43:D44"/>
    <mergeCell ref="D45:D46"/>
    <mergeCell ref="F43:F44"/>
    <mergeCell ref="F45:F46"/>
    <mergeCell ref="E43:E44"/>
    <mergeCell ref="E45:E46"/>
    <mergeCell ref="G43:G44"/>
    <mergeCell ref="G45:G46"/>
    <mergeCell ref="J37:J38"/>
    <mergeCell ref="J39:J40"/>
    <mergeCell ref="K39:K40"/>
    <mergeCell ref="K41:K42"/>
    <mergeCell ref="I41:I42"/>
    <mergeCell ref="I39:I40"/>
    <mergeCell ref="I37:I38"/>
    <mergeCell ref="J41:J42"/>
    <mergeCell ref="J43:J44"/>
    <mergeCell ref="K43:K44"/>
    <mergeCell ref="K37:K38"/>
    <mergeCell ref="P41:P42"/>
    <mergeCell ref="Q29:Q30"/>
    <mergeCell ref="K31:K32"/>
    <mergeCell ref="L31:L32"/>
    <mergeCell ref="M31:M32"/>
    <mergeCell ref="N31:N32"/>
    <mergeCell ref="H43:H44"/>
    <mergeCell ref="H45:H46"/>
    <mergeCell ref="I43:I44"/>
    <mergeCell ref="I45:I46"/>
    <mergeCell ref="O31:O32"/>
    <mergeCell ref="P31:P32"/>
    <mergeCell ref="Q31:Q32"/>
    <mergeCell ref="N29:N30"/>
    <mergeCell ref="O29:O30"/>
    <mergeCell ref="P29:P30"/>
    <mergeCell ref="Q37:Q38"/>
    <mergeCell ref="L37:L38"/>
    <mergeCell ref="M37:M38"/>
    <mergeCell ref="N37:N38"/>
    <mergeCell ref="O37:O38"/>
    <mergeCell ref="P37:P38"/>
    <mergeCell ref="Q33:Q34"/>
    <mergeCell ref="K35:K36"/>
    <mergeCell ref="L43:L44"/>
    <mergeCell ref="M43:M44"/>
    <mergeCell ref="O43:O44"/>
    <mergeCell ref="Q43:Q44"/>
    <mergeCell ref="N43:N44"/>
    <mergeCell ref="P43:P44"/>
    <mergeCell ref="Q39:Q40"/>
    <mergeCell ref="Q41:Q42"/>
    <mergeCell ref="K27:K28"/>
    <mergeCell ref="L27:L28"/>
    <mergeCell ref="M27:M28"/>
    <mergeCell ref="O27:O28"/>
    <mergeCell ref="P27:P28"/>
    <mergeCell ref="Q27:Q28"/>
    <mergeCell ref="N27:N28"/>
    <mergeCell ref="L39:L40"/>
    <mergeCell ref="L41:L42"/>
    <mergeCell ref="M39:M40"/>
    <mergeCell ref="M41:M42"/>
    <mergeCell ref="N39:N40"/>
    <mergeCell ref="N41:N42"/>
    <mergeCell ref="O39:O40"/>
    <mergeCell ref="O41:O42"/>
    <mergeCell ref="P39:P40"/>
  </mergeCells>
  <pageMargins left="0.7" right="0.7" top="0.75" bottom="0.75" header="0.3" footer="0.3"/>
  <pageSetup orientation="portrait" verticalDpi="0" r:id="rId1"/>
  <ignoredErrors>
    <ignoredError sqref="O4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4"/>
  <sheetViews>
    <sheetView tabSelected="1" zoomScaleNormal="100" workbookViewId="0">
      <selection activeCell="A55" sqref="A55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50</v>
      </c>
      <c r="G11" s="92"/>
      <c r="H11" s="2" t="s">
        <v>1</v>
      </c>
      <c r="I11" s="2"/>
      <c r="J11" s="2" t="s">
        <v>0</v>
      </c>
      <c r="K11" s="2"/>
      <c r="L11" s="2" t="s">
        <v>51</v>
      </c>
      <c r="M11" s="4"/>
    </row>
    <row r="12" spans="1:13" x14ac:dyDescent="0.25">
      <c r="A12" s="1"/>
      <c r="B12" s="3"/>
      <c r="C12" s="3"/>
      <c r="D12" s="3"/>
      <c r="E12" s="3"/>
      <c r="F12" s="3"/>
      <c r="G12" s="92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92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93"/>
      <c r="H14" s="9"/>
      <c r="I14" s="9"/>
      <c r="J14" s="9"/>
      <c r="K14" s="9"/>
      <c r="L14" s="9"/>
      <c r="M14" s="8"/>
    </row>
    <row r="15" spans="1:13" ht="15.75" customHeight="1" x14ac:dyDescent="0.25">
      <c r="A15" s="81">
        <v>1</v>
      </c>
      <c r="B15" s="83" t="s">
        <v>6</v>
      </c>
      <c r="C15" s="86"/>
      <c r="D15" s="85">
        <v>665000000</v>
      </c>
      <c r="E15" s="96"/>
      <c r="F15" s="97">
        <f>[1]MARZO!$G$46</f>
        <v>438114194.70999998</v>
      </c>
      <c r="G15" s="81">
        <v>17</v>
      </c>
      <c r="H15" s="83" t="s">
        <v>30</v>
      </c>
      <c r="I15" s="86"/>
      <c r="J15" s="85">
        <v>389179937</v>
      </c>
      <c r="K15" s="86"/>
      <c r="L15" s="97">
        <f>[1]MARZO!$G$66</f>
        <v>265731958.16</v>
      </c>
    </row>
    <row r="16" spans="1:13" ht="15.75" customHeight="1" x14ac:dyDescent="0.25">
      <c r="A16" s="81"/>
      <c r="B16" s="84"/>
      <c r="C16" s="76"/>
      <c r="D16" s="77"/>
      <c r="E16" s="95"/>
      <c r="F16" s="94"/>
      <c r="G16" s="81"/>
      <c r="H16" s="84"/>
      <c r="I16" s="76"/>
      <c r="J16" s="77"/>
      <c r="K16" s="76"/>
      <c r="L16" s="94"/>
    </row>
    <row r="17" spans="1:12" ht="15.75" customHeight="1" x14ac:dyDescent="0.25">
      <c r="A17" s="81">
        <f>A15+1</f>
        <v>2</v>
      </c>
      <c r="B17" s="79" t="s">
        <v>7</v>
      </c>
      <c r="C17" s="76"/>
      <c r="D17" s="77">
        <v>632300000</v>
      </c>
      <c r="E17" s="95"/>
      <c r="F17" s="94">
        <f>[1]MARZO!$G$47</f>
        <v>454191946.57999998</v>
      </c>
      <c r="G17" s="81">
        <f>G15+1</f>
        <v>18</v>
      </c>
      <c r="H17" s="79" t="s">
        <v>30</v>
      </c>
      <c r="I17" s="76"/>
      <c r="J17" s="77">
        <v>500000000</v>
      </c>
      <c r="K17" s="76"/>
      <c r="L17" s="94">
        <f>[1]MARZO!$G$67</f>
        <v>221980257.74000001</v>
      </c>
    </row>
    <row r="18" spans="1:12" ht="15.75" customHeight="1" x14ac:dyDescent="0.25">
      <c r="A18" s="81"/>
      <c r="B18" s="79"/>
      <c r="C18" s="76"/>
      <c r="D18" s="77"/>
      <c r="E18" s="95"/>
      <c r="F18" s="94"/>
      <c r="G18" s="81"/>
      <c r="H18" s="79"/>
      <c r="I18" s="76"/>
      <c r="J18" s="77"/>
      <c r="K18" s="76"/>
      <c r="L18" s="94"/>
    </row>
    <row r="19" spans="1:12" ht="15.75" customHeight="1" x14ac:dyDescent="0.25">
      <c r="A19" s="81">
        <f t="shared" ref="A19" si="0">A17+1</f>
        <v>3</v>
      </c>
      <c r="B19" s="79" t="s">
        <v>8</v>
      </c>
      <c r="C19" s="76"/>
      <c r="D19" s="77">
        <v>409057943.31999999</v>
      </c>
      <c r="E19" s="95"/>
      <c r="F19" s="98">
        <f>[1]MARZO!$G$48</f>
        <v>275695203.20999998</v>
      </c>
      <c r="G19" s="81">
        <f t="shared" ref="G19" si="1">G17+1</f>
        <v>19</v>
      </c>
      <c r="H19" s="79" t="s">
        <v>30</v>
      </c>
      <c r="I19" s="76"/>
      <c r="J19" s="77">
        <v>1750000000</v>
      </c>
      <c r="K19" s="76"/>
      <c r="L19" s="94">
        <f>[1]MARZO!$G$68</f>
        <v>914303596.38</v>
      </c>
    </row>
    <row r="20" spans="1:12" ht="15.75" customHeight="1" x14ac:dyDescent="0.25">
      <c r="A20" s="81"/>
      <c r="B20" s="79"/>
      <c r="C20" s="76"/>
      <c r="D20" s="77"/>
      <c r="E20" s="95"/>
      <c r="F20" s="98"/>
      <c r="G20" s="81"/>
      <c r="H20" s="79"/>
      <c r="I20" s="76"/>
      <c r="J20" s="77"/>
      <c r="K20" s="76"/>
      <c r="L20" s="94"/>
    </row>
    <row r="21" spans="1:12" ht="15.75" customHeight="1" x14ac:dyDescent="0.25">
      <c r="A21" s="81">
        <f t="shared" ref="A21" si="2">A19+1</f>
        <v>4</v>
      </c>
      <c r="B21" s="79" t="s">
        <v>7</v>
      </c>
      <c r="C21" s="76"/>
      <c r="D21" s="77">
        <v>374700000</v>
      </c>
      <c r="E21" s="95"/>
      <c r="F21" s="94">
        <f>[1]MARZO!$G$49</f>
        <v>257485151.94</v>
      </c>
      <c r="G21" s="81">
        <f t="shared" ref="G21" si="3">G19+1</f>
        <v>20</v>
      </c>
      <c r="H21" s="79" t="s">
        <v>30</v>
      </c>
      <c r="I21" s="76"/>
      <c r="J21" s="77">
        <v>1920000000</v>
      </c>
      <c r="K21" s="76"/>
      <c r="L21" s="94">
        <f>[1]MARZO!$G$69</f>
        <v>1201768966.1900001</v>
      </c>
    </row>
    <row r="22" spans="1:12" ht="15.75" customHeight="1" x14ac:dyDescent="0.25">
      <c r="A22" s="81"/>
      <c r="B22" s="79"/>
      <c r="C22" s="76"/>
      <c r="D22" s="77"/>
      <c r="E22" s="95"/>
      <c r="F22" s="94"/>
      <c r="G22" s="81"/>
      <c r="H22" s="79"/>
      <c r="I22" s="76"/>
      <c r="J22" s="77"/>
      <c r="K22" s="76"/>
      <c r="L22" s="94"/>
    </row>
    <row r="23" spans="1:12" ht="15.75" customHeight="1" x14ac:dyDescent="0.25">
      <c r="A23" s="81">
        <f t="shared" ref="A23" si="4">A21+1</f>
        <v>5</v>
      </c>
      <c r="B23" s="79" t="s">
        <v>7</v>
      </c>
      <c r="C23" s="76"/>
      <c r="D23" s="77">
        <v>153170629</v>
      </c>
      <c r="E23" s="95"/>
      <c r="F23" s="94">
        <f>[1]MARZO!$G$50</f>
        <v>139133499.34999999</v>
      </c>
      <c r="G23" s="81">
        <f t="shared" ref="G23" si="5">G21+1</f>
        <v>21</v>
      </c>
      <c r="H23" s="79" t="s">
        <v>30</v>
      </c>
      <c r="I23" s="76"/>
      <c r="J23" s="77">
        <v>1444885373.0799999</v>
      </c>
      <c r="K23" s="76"/>
      <c r="L23" s="94">
        <f>[1]MARZO!$G$70</f>
        <v>1367788646.52</v>
      </c>
    </row>
    <row r="24" spans="1:12" ht="15.75" customHeight="1" x14ac:dyDescent="0.25">
      <c r="A24" s="81"/>
      <c r="B24" s="79"/>
      <c r="C24" s="76"/>
      <c r="D24" s="77"/>
      <c r="E24" s="95"/>
      <c r="F24" s="94"/>
      <c r="G24" s="81"/>
      <c r="H24" s="79"/>
      <c r="I24" s="76"/>
      <c r="J24" s="77"/>
      <c r="K24" s="76"/>
      <c r="L24" s="94"/>
    </row>
    <row r="25" spans="1:12" ht="15.75" customHeight="1" x14ac:dyDescent="0.25">
      <c r="A25" s="81">
        <f t="shared" ref="A25" si="6">A23+1</f>
        <v>6</v>
      </c>
      <c r="B25" s="79" t="s">
        <v>9</v>
      </c>
      <c r="C25" s="76"/>
      <c r="D25" s="77">
        <v>2191682494.4400001</v>
      </c>
      <c r="E25" s="95"/>
      <c r="F25" s="94">
        <f>[1]MARZO!$G$51</f>
        <v>2111382808.3599999</v>
      </c>
      <c r="G25" s="81">
        <f t="shared" ref="G25" si="7">G23+1</f>
        <v>22</v>
      </c>
      <c r="H25" s="79" t="s">
        <v>30</v>
      </c>
      <c r="I25" s="76"/>
      <c r="J25" s="77">
        <v>1928217853.28</v>
      </c>
      <c r="K25" s="76"/>
      <c r="L25" s="94">
        <f>[1]MARZO!$G$71</f>
        <v>1873369219.5899999</v>
      </c>
    </row>
    <row r="26" spans="1:12" ht="15.75" customHeight="1" x14ac:dyDescent="0.25">
      <c r="A26" s="81"/>
      <c r="B26" s="79"/>
      <c r="C26" s="76"/>
      <c r="D26" s="77"/>
      <c r="E26" s="95"/>
      <c r="F26" s="94"/>
      <c r="G26" s="81"/>
      <c r="H26" s="79"/>
      <c r="I26" s="76"/>
      <c r="J26" s="77"/>
      <c r="K26" s="76"/>
      <c r="L26" s="94"/>
    </row>
    <row r="27" spans="1:12" ht="15.75" customHeight="1" x14ac:dyDescent="0.25">
      <c r="A27" s="81">
        <f t="shared" ref="A27" si="8">A25+1</f>
        <v>7</v>
      </c>
      <c r="B27" s="79" t="s">
        <v>7</v>
      </c>
      <c r="C27" s="76"/>
      <c r="D27" s="77">
        <v>249553564</v>
      </c>
      <c r="E27" s="95"/>
      <c r="F27" s="94">
        <f>[1]MARZO!$G$52</f>
        <v>213616050.93000001</v>
      </c>
      <c r="G27" s="81">
        <f t="shared" ref="G27" si="9">G25+1</f>
        <v>23</v>
      </c>
      <c r="H27" s="79" t="s">
        <v>30</v>
      </c>
      <c r="I27" s="76"/>
      <c r="J27" s="77">
        <v>1000000000</v>
      </c>
      <c r="K27" s="76"/>
      <c r="L27" s="94">
        <f>[1]MARZO!$G$72</f>
        <v>897217780.97000003</v>
      </c>
    </row>
    <row r="28" spans="1:12" ht="15.75" customHeight="1" x14ac:dyDescent="0.25">
      <c r="A28" s="81"/>
      <c r="B28" s="79"/>
      <c r="C28" s="76"/>
      <c r="D28" s="77"/>
      <c r="E28" s="95"/>
      <c r="F28" s="94"/>
      <c r="G28" s="81"/>
      <c r="H28" s="79"/>
      <c r="I28" s="76"/>
      <c r="J28" s="77"/>
      <c r="K28" s="76"/>
      <c r="L28" s="94"/>
    </row>
    <row r="29" spans="1:12" ht="15.75" customHeight="1" x14ac:dyDescent="0.25">
      <c r="A29" s="81">
        <f t="shared" ref="A29" si="10">A27+1</f>
        <v>8</v>
      </c>
      <c r="B29" s="79" t="s">
        <v>9</v>
      </c>
      <c r="C29" s="76"/>
      <c r="D29" s="80">
        <v>490326868.06999999</v>
      </c>
      <c r="E29" s="95"/>
      <c r="F29" s="94">
        <f>[1]MARZO!$G$53</f>
        <v>472493002.68000001</v>
      </c>
      <c r="G29" s="81">
        <f t="shared" ref="G29" si="11">G27+1</f>
        <v>24</v>
      </c>
      <c r="H29" s="79" t="s">
        <v>30</v>
      </c>
      <c r="I29" s="76"/>
      <c r="J29" s="77">
        <v>1000000000</v>
      </c>
      <c r="K29" s="76"/>
      <c r="L29" s="94">
        <f>[1]MARZO!$G$83</f>
        <v>995600150</v>
      </c>
    </row>
    <row r="30" spans="1:12" ht="15.75" customHeight="1" x14ac:dyDescent="0.25">
      <c r="A30" s="81"/>
      <c r="B30" s="79"/>
      <c r="C30" s="76"/>
      <c r="D30" s="80"/>
      <c r="E30" s="95"/>
      <c r="F30" s="94"/>
      <c r="G30" s="81"/>
      <c r="H30" s="79"/>
      <c r="I30" s="76"/>
      <c r="J30" s="77"/>
      <c r="K30" s="76"/>
      <c r="L30" s="94"/>
    </row>
    <row r="31" spans="1:12" ht="15" customHeight="1" x14ac:dyDescent="0.25">
      <c r="A31" s="81">
        <f t="shared" ref="A31" si="12">A29+1</f>
        <v>9</v>
      </c>
      <c r="B31" s="82" t="s">
        <v>7</v>
      </c>
      <c r="C31" s="76"/>
      <c r="D31" s="87">
        <v>949001040.55999994</v>
      </c>
      <c r="E31" s="95"/>
      <c r="F31" s="94">
        <f>[1]MARZO!$G$54</f>
        <v>868380052.09000003</v>
      </c>
      <c r="G31" s="81">
        <f t="shared" ref="G31" si="13">G29+1</f>
        <v>25</v>
      </c>
      <c r="H31" s="79" t="s">
        <v>30</v>
      </c>
      <c r="I31" s="76"/>
      <c r="J31" s="80">
        <v>300000000</v>
      </c>
      <c r="K31" s="76"/>
      <c r="L31" s="94">
        <f>[1]MARZO!$G$84</f>
        <v>300000000</v>
      </c>
    </row>
    <row r="32" spans="1:12" ht="15" customHeight="1" x14ac:dyDescent="0.25">
      <c r="A32" s="81"/>
      <c r="B32" s="82"/>
      <c r="C32" s="76"/>
      <c r="D32" s="87"/>
      <c r="E32" s="95"/>
      <c r="F32" s="94"/>
      <c r="G32" s="81"/>
      <c r="H32" s="79"/>
      <c r="I32" s="76"/>
      <c r="J32" s="80"/>
      <c r="K32" s="76"/>
      <c r="L32" s="94"/>
    </row>
    <row r="33" spans="1:13" ht="15.75" customHeight="1" x14ac:dyDescent="0.25">
      <c r="A33" s="81">
        <f t="shared" ref="A33" si="14">A31+1</f>
        <v>10</v>
      </c>
      <c r="B33" s="82" t="s">
        <v>10</v>
      </c>
      <c r="C33" s="76"/>
      <c r="D33" s="77">
        <v>100000000</v>
      </c>
      <c r="E33" s="95"/>
      <c r="F33" s="94">
        <f>[1]MARZO!$G$55</f>
        <v>30555556.235555708</v>
      </c>
      <c r="G33" s="81">
        <f t="shared" ref="G33" si="15">G31+1</f>
        <v>26</v>
      </c>
      <c r="H33" s="79" t="s">
        <v>30</v>
      </c>
      <c r="I33" s="76"/>
      <c r="J33" s="87">
        <v>299888355</v>
      </c>
      <c r="K33" s="76"/>
      <c r="L33" s="94">
        <f>[1]MARZO!$G$85</f>
        <v>299888355</v>
      </c>
    </row>
    <row r="34" spans="1:13" ht="15.75" customHeight="1" x14ac:dyDescent="0.25">
      <c r="A34" s="81"/>
      <c r="B34" s="82"/>
      <c r="C34" s="76"/>
      <c r="D34" s="77"/>
      <c r="E34" s="95"/>
      <c r="F34" s="94"/>
      <c r="G34" s="81"/>
      <c r="H34" s="79"/>
      <c r="I34" s="76"/>
      <c r="J34" s="87"/>
      <c r="K34" s="76"/>
      <c r="L34" s="94"/>
    </row>
    <row r="35" spans="1:13" ht="15" customHeight="1" x14ac:dyDescent="0.25">
      <c r="A35" s="81">
        <f t="shared" ref="A35" si="16">A33+1</f>
        <v>11</v>
      </c>
      <c r="B35" s="82" t="s">
        <v>11</v>
      </c>
      <c r="C35" s="76"/>
      <c r="D35" s="77">
        <v>500000000</v>
      </c>
      <c r="E35" s="95"/>
      <c r="F35" s="94">
        <f>[1]MARZO!$G$56</f>
        <v>471357107.17000002</v>
      </c>
      <c r="G35" s="81">
        <f t="shared" ref="G35:G43" si="17">G33+1</f>
        <v>27</v>
      </c>
      <c r="H35" s="79" t="s">
        <v>30</v>
      </c>
      <c r="I35" s="76"/>
      <c r="J35" s="77">
        <v>223786059</v>
      </c>
      <c r="K35" s="76"/>
      <c r="L35" s="94">
        <f>[1]MARZO!$G$86</f>
        <v>211994864</v>
      </c>
    </row>
    <row r="36" spans="1:13" ht="15" customHeight="1" x14ac:dyDescent="0.25">
      <c r="A36" s="81"/>
      <c r="B36" s="82"/>
      <c r="C36" s="76"/>
      <c r="D36" s="77"/>
      <c r="E36" s="95"/>
      <c r="F36" s="94"/>
      <c r="G36" s="81"/>
      <c r="H36" s="79"/>
      <c r="I36" s="76"/>
      <c r="J36" s="77"/>
      <c r="K36" s="76"/>
      <c r="L36" s="94"/>
    </row>
    <row r="37" spans="1:13" ht="15" customHeight="1" x14ac:dyDescent="0.25">
      <c r="A37" s="81">
        <f t="shared" ref="A37" si="18">A35+1</f>
        <v>12</v>
      </c>
      <c r="B37" s="82" t="s">
        <v>7</v>
      </c>
      <c r="C37" s="76"/>
      <c r="D37" s="77">
        <v>1400000000</v>
      </c>
      <c r="E37" s="95"/>
      <c r="F37" s="94">
        <f>[1]MARZO!$G$57</f>
        <v>1358096516.96</v>
      </c>
      <c r="G37" s="81">
        <f t="shared" si="17"/>
        <v>28</v>
      </c>
      <c r="H37" s="79" t="s">
        <v>30</v>
      </c>
      <c r="I37" s="76"/>
      <c r="J37" s="77">
        <v>500379494</v>
      </c>
      <c r="K37" s="76"/>
      <c r="L37" s="94">
        <f>[1]MARZO!$G$87</f>
        <v>500379494</v>
      </c>
    </row>
    <row r="38" spans="1:13" ht="15" customHeight="1" x14ac:dyDescent="0.25">
      <c r="A38" s="81"/>
      <c r="B38" s="82"/>
      <c r="C38" s="76"/>
      <c r="D38" s="77"/>
      <c r="E38" s="95"/>
      <c r="F38" s="94"/>
      <c r="G38" s="81"/>
      <c r="H38" s="79"/>
      <c r="I38" s="76"/>
      <c r="J38" s="77"/>
      <c r="K38" s="76"/>
      <c r="L38" s="94"/>
    </row>
    <row r="39" spans="1:13" ht="15" customHeight="1" x14ac:dyDescent="0.25">
      <c r="A39" s="81">
        <f t="shared" ref="A39" si="19">A37+1</f>
        <v>13</v>
      </c>
      <c r="B39" s="82" t="s">
        <v>7</v>
      </c>
      <c r="C39" s="76"/>
      <c r="D39" s="77">
        <v>610000000</v>
      </c>
      <c r="E39" s="95"/>
      <c r="F39" s="94">
        <f>[1]MARZO!$G$58</f>
        <v>607778198.90999997</v>
      </c>
      <c r="G39" s="81">
        <f t="shared" si="17"/>
        <v>29</v>
      </c>
      <c r="H39" s="79" t="s">
        <v>30</v>
      </c>
      <c r="I39" s="76"/>
      <c r="J39" s="77">
        <v>86788886</v>
      </c>
      <c r="K39" s="76"/>
      <c r="L39" s="94">
        <f>[1]MARZO!$G$88</f>
        <v>86788886</v>
      </c>
    </row>
    <row r="40" spans="1:13" ht="15" customHeight="1" x14ac:dyDescent="0.25">
      <c r="A40" s="81"/>
      <c r="B40" s="82"/>
      <c r="C40" s="76"/>
      <c r="D40" s="77"/>
      <c r="E40" s="95"/>
      <c r="F40" s="94"/>
      <c r="G40" s="81"/>
      <c r="H40" s="79"/>
      <c r="I40" s="76"/>
      <c r="J40" s="77"/>
      <c r="K40" s="76"/>
      <c r="L40" s="94"/>
    </row>
    <row r="41" spans="1:13" ht="15" customHeight="1" x14ac:dyDescent="0.25">
      <c r="A41" s="81">
        <f t="shared" ref="A41:A45" si="20">A39+1</f>
        <v>14</v>
      </c>
      <c r="B41" s="82" t="s">
        <v>8</v>
      </c>
      <c r="C41" s="76"/>
      <c r="D41" s="77">
        <v>1355000000</v>
      </c>
      <c r="E41" s="95"/>
      <c r="F41" s="94">
        <f>[1]MARZO!$G$59</f>
        <v>1312295207.8199999</v>
      </c>
      <c r="G41" s="81">
        <f t="shared" si="17"/>
        <v>30</v>
      </c>
      <c r="H41" s="79" t="s">
        <v>30</v>
      </c>
      <c r="I41" s="76"/>
      <c r="J41" s="77">
        <v>56998668</v>
      </c>
      <c r="K41" s="76"/>
      <c r="L41" s="98">
        <f>[1]MARZO!$G$89</f>
        <v>56000000</v>
      </c>
      <c r="M41" s="25"/>
    </row>
    <row r="42" spans="1:13" ht="15" customHeight="1" x14ac:dyDescent="0.25">
      <c r="A42" s="81"/>
      <c r="B42" s="82"/>
      <c r="C42" s="76"/>
      <c r="D42" s="77"/>
      <c r="E42" s="95"/>
      <c r="F42" s="94"/>
      <c r="G42" s="81"/>
      <c r="H42" s="79"/>
      <c r="I42" s="76"/>
      <c r="J42" s="77"/>
      <c r="K42" s="76"/>
      <c r="L42" s="98"/>
    </row>
    <row r="43" spans="1:13" ht="15" customHeight="1" x14ac:dyDescent="0.25">
      <c r="A43" s="81">
        <f t="shared" si="20"/>
        <v>15</v>
      </c>
      <c r="B43" s="82" t="s">
        <v>82</v>
      </c>
      <c r="C43" s="76"/>
      <c r="D43" s="77">
        <v>535000000</v>
      </c>
      <c r="E43" s="95"/>
      <c r="F43" s="94">
        <f>[1]MARZO!$G$60</f>
        <v>535000000</v>
      </c>
      <c r="G43" s="81">
        <f t="shared" si="17"/>
        <v>31</v>
      </c>
      <c r="H43" s="79" t="s">
        <v>30</v>
      </c>
      <c r="I43" s="76"/>
      <c r="J43" s="77">
        <v>420000000</v>
      </c>
      <c r="K43" s="76"/>
      <c r="L43" s="98">
        <f>[1]MARZO!$G$73</f>
        <v>419831465</v>
      </c>
    </row>
    <row r="44" spans="1:13" ht="15" customHeight="1" x14ac:dyDescent="0.25">
      <c r="A44" s="81"/>
      <c r="B44" s="82"/>
      <c r="C44" s="76"/>
      <c r="D44" s="77"/>
      <c r="E44" s="95"/>
      <c r="F44" s="94"/>
      <c r="G44" s="81"/>
      <c r="H44" s="79"/>
      <c r="I44" s="76"/>
      <c r="J44" s="77"/>
      <c r="K44" s="76"/>
      <c r="L44" s="98"/>
    </row>
    <row r="45" spans="1:13" ht="15" customHeight="1" x14ac:dyDescent="0.25">
      <c r="A45" s="81">
        <f t="shared" si="20"/>
        <v>16</v>
      </c>
      <c r="B45" s="82" t="s">
        <v>9</v>
      </c>
      <c r="C45" s="76"/>
      <c r="D45" s="77">
        <v>735000000</v>
      </c>
      <c r="E45" s="95"/>
      <c r="F45" s="94">
        <f>[1]MARZO!$G$61</f>
        <v>734590082.68000007</v>
      </c>
      <c r="G45" s="81"/>
      <c r="H45" s="79"/>
      <c r="I45" s="79"/>
      <c r="J45" s="79"/>
      <c r="K45" s="79"/>
      <c r="L45" s="79"/>
    </row>
    <row r="46" spans="1:13" ht="15" customHeight="1" x14ac:dyDescent="0.25">
      <c r="A46" s="81"/>
      <c r="B46" s="82"/>
      <c r="C46" s="76"/>
      <c r="D46" s="77"/>
      <c r="E46" s="95"/>
      <c r="F46" s="94"/>
      <c r="G46" s="81"/>
      <c r="H46" s="79"/>
      <c r="I46" s="79"/>
      <c r="J46" s="79"/>
      <c r="K46" s="79"/>
      <c r="L46" s="79"/>
    </row>
    <row r="47" spans="1:13" ht="15" customHeight="1" x14ac:dyDescent="0.25"/>
    <row r="48" spans="1:13" ht="15" customHeight="1" x14ac:dyDescent="0.25">
      <c r="A48" s="102" t="s">
        <v>52</v>
      </c>
      <c r="B48" s="102"/>
      <c r="C48" s="102"/>
      <c r="D48" s="102"/>
      <c r="E48" s="103">
        <f>SUM(F15:F47)</f>
        <v>10280164579.625555</v>
      </c>
      <c r="F48" s="103"/>
      <c r="H48" s="102" t="s">
        <v>53</v>
      </c>
      <c r="I48" s="102"/>
      <c r="J48" s="102"/>
      <c r="K48" s="99">
        <f>SUM(L15:L49)-L29-L31-L33-L35-L37-L39-L41</f>
        <v>7161991890.5499992</v>
      </c>
      <c r="L48" s="99"/>
    </row>
    <row r="49" spans="1:12" ht="15" customHeight="1" x14ac:dyDescent="0.25">
      <c r="A49" s="102"/>
      <c r="B49" s="102"/>
      <c r="C49" s="102"/>
      <c r="D49" s="102"/>
      <c r="E49" s="103"/>
      <c r="F49" s="103"/>
      <c r="H49" s="102"/>
      <c r="I49" s="102"/>
      <c r="J49" s="102"/>
      <c r="K49" s="99"/>
      <c r="L49" s="99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100" t="s">
        <v>54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1">
        <f>K48+E48</f>
        <v>17442156470.175552</v>
      </c>
      <c r="L51" s="101"/>
    </row>
    <row r="52" spans="1:12" ht="15" customHeight="1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101"/>
    </row>
    <row r="54" spans="1:12" x14ac:dyDescent="0.25">
      <c r="A54" s="54" t="s">
        <v>186</v>
      </c>
    </row>
  </sheetData>
  <mergeCells count="199">
    <mergeCell ref="K45:K46"/>
    <mergeCell ref="G45:G46"/>
    <mergeCell ref="G41:G42"/>
    <mergeCell ref="K39:K40"/>
    <mergeCell ref="L39:L40"/>
    <mergeCell ref="J39:J40"/>
    <mergeCell ref="J41:J42"/>
    <mergeCell ref="G43:G44"/>
    <mergeCell ref="H43:H44"/>
    <mergeCell ref="J43:J44"/>
    <mergeCell ref="L43:L44"/>
    <mergeCell ref="I43:I44"/>
    <mergeCell ref="K43:K44"/>
    <mergeCell ref="K48:L49"/>
    <mergeCell ref="A51:J52"/>
    <mergeCell ref="K51:L52"/>
    <mergeCell ref="A48:D49"/>
    <mergeCell ref="E48:F49"/>
    <mergeCell ref="H48:J49"/>
    <mergeCell ref="F39:F40"/>
    <mergeCell ref="A41:A42"/>
    <mergeCell ref="B41:B42"/>
    <mergeCell ref="C41:C42"/>
    <mergeCell ref="D41:D42"/>
    <mergeCell ref="E41:E42"/>
    <mergeCell ref="F41:F42"/>
    <mergeCell ref="K41:K42"/>
    <mergeCell ref="L41:L42"/>
    <mergeCell ref="A39:A40"/>
    <mergeCell ref="B39:B40"/>
    <mergeCell ref="C39:C40"/>
    <mergeCell ref="D39:D40"/>
    <mergeCell ref="E39:E40"/>
    <mergeCell ref="H45:H46"/>
    <mergeCell ref="I45:I46"/>
    <mergeCell ref="J45:J46"/>
    <mergeCell ref="L45:L46"/>
    <mergeCell ref="A37:A38"/>
    <mergeCell ref="B37:B38"/>
    <mergeCell ref="C37:C38"/>
    <mergeCell ref="D37:D38"/>
    <mergeCell ref="E37:E38"/>
    <mergeCell ref="F33:F34"/>
    <mergeCell ref="G33:G34"/>
    <mergeCell ref="A33:A34"/>
    <mergeCell ref="B33:B34"/>
    <mergeCell ref="C33:C34"/>
    <mergeCell ref="D33:D34"/>
    <mergeCell ref="E33:E34"/>
    <mergeCell ref="F35:F36"/>
    <mergeCell ref="G35:G36"/>
    <mergeCell ref="A35:A36"/>
    <mergeCell ref="B35:B36"/>
    <mergeCell ref="C35:C36"/>
    <mergeCell ref="D35:D36"/>
    <mergeCell ref="E35:E36"/>
    <mergeCell ref="F37:F38"/>
    <mergeCell ref="J25:J26"/>
    <mergeCell ref="K25:K26"/>
    <mergeCell ref="L25:L26"/>
    <mergeCell ref="A31:A32"/>
    <mergeCell ref="B31:B32"/>
    <mergeCell ref="C31:C32"/>
    <mergeCell ref="D31:D32"/>
    <mergeCell ref="E31:E32"/>
    <mergeCell ref="F29:F30"/>
    <mergeCell ref="G29:G30"/>
    <mergeCell ref="H31:H32"/>
    <mergeCell ref="I31:I32"/>
    <mergeCell ref="A29:A30"/>
    <mergeCell ref="B29:B30"/>
    <mergeCell ref="C29:C30"/>
    <mergeCell ref="D29:D30"/>
    <mergeCell ref="E29:E30"/>
    <mergeCell ref="F31:F32"/>
    <mergeCell ref="G31:G32"/>
    <mergeCell ref="J31:J32"/>
    <mergeCell ref="K31:K32"/>
    <mergeCell ref="L31:L32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J23:J24"/>
    <mergeCell ref="K23:K24"/>
    <mergeCell ref="L23:L24"/>
    <mergeCell ref="F23:F24"/>
    <mergeCell ref="G23:G24"/>
    <mergeCell ref="H23:H24"/>
    <mergeCell ref="J21:J22"/>
    <mergeCell ref="K21:K22"/>
    <mergeCell ref="L21:L22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G11:G14"/>
    <mergeCell ref="A15:A16"/>
    <mergeCell ref="B15:B16"/>
    <mergeCell ref="C15:C16"/>
    <mergeCell ref="D15:D16"/>
    <mergeCell ref="E15:E16"/>
    <mergeCell ref="F15:F16"/>
    <mergeCell ref="D19:D20"/>
    <mergeCell ref="E19:E20"/>
    <mergeCell ref="G17:G18"/>
    <mergeCell ref="D23:D24"/>
    <mergeCell ref="E23:E24"/>
    <mergeCell ref="F21:F22"/>
    <mergeCell ref="G21:G22"/>
    <mergeCell ref="H21:H22"/>
    <mergeCell ref="I21:I22"/>
    <mergeCell ref="I23:I24"/>
    <mergeCell ref="A21:A22"/>
    <mergeCell ref="B21:B22"/>
    <mergeCell ref="C21:C22"/>
    <mergeCell ref="D21:D22"/>
    <mergeCell ref="E21:E22"/>
    <mergeCell ref="H17:H18"/>
    <mergeCell ref="I17:I18"/>
    <mergeCell ref="J17:J18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37:G38"/>
    <mergeCell ref="G39:G40"/>
    <mergeCell ref="H39:H40"/>
    <mergeCell ref="H41:H42"/>
    <mergeCell ref="I39:I40"/>
    <mergeCell ref="I41:I42"/>
    <mergeCell ref="A23:A24"/>
    <mergeCell ref="B23:B24"/>
    <mergeCell ref="C23:C24"/>
    <mergeCell ref="L37:L38"/>
    <mergeCell ref="H37:H38"/>
    <mergeCell ref="J27:J28"/>
    <mergeCell ref="K27:K28"/>
    <mergeCell ref="L27:L28"/>
    <mergeCell ref="I29:I30"/>
    <mergeCell ref="J29:J30"/>
    <mergeCell ref="K29:K30"/>
    <mergeCell ref="L29:L30"/>
    <mergeCell ref="H29:H30"/>
    <mergeCell ref="I33:I34"/>
    <mergeCell ref="J33:J34"/>
    <mergeCell ref="K33:K34"/>
    <mergeCell ref="L33:L34"/>
    <mergeCell ref="H33:H34"/>
    <mergeCell ref="J35:J36"/>
    <mergeCell ref="K35:K36"/>
    <mergeCell ref="L35:L36"/>
    <mergeCell ref="H35:H36"/>
    <mergeCell ref="I35:I36"/>
    <mergeCell ref="I37:I38"/>
    <mergeCell ref="J37:J38"/>
    <mergeCell ref="K37:K3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57"/>
  <sheetViews>
    <sheetView zoomScaleNormal="100" workbookViewId="0">
      <selection activeCell="H15" sqref="H15:H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7.85546875" bestFit="1" customWidth="1"/>
    <col min="18" max="18" width="15.1406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110</v>
      </c>
      <c r="G11" s="2" t="s">
        <v>108</v>
      </c>
      <c r="H11" s="2" t="s">
        <v>109</v>
      </c>
      <c r="I11" s="2" t="s">
        <v>55</v>
      </c>
      <c r="J11" s="92"/>
      <c r="K11" s="2" t="s">
        <v>1</v>
      </c>
      <c r="L11" s="2" t="s">
        <v>0</v>
      </c>
      <c r="M11" s="2" t="s">
        <v>110</v>
      </c>
      <c r="N11" s="2" t="s">
        <v>108</v>
      </c>
      <c r="O11" s="2" t="s">
        <v>109</v>
      </c>
      <c r="P11" s="2" t="s">
        <v>55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92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92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9"/>
      <c r="C14" s="9"/>
      <c r="D14" s="9"/>
      <c r="E14" s="9"/>
      <c r="F14" s="9"/>
      <c r="G14" s="9"/>
      <c r="H14" s="23"/>
      <c r="I14" s="9"/>
      <c r="J14" s="93"/>
      <c r="K14" s="9"/>
      <c r="L14" s="9"/>
      <c r="M14" s="9"/>
      <c r="N14" s="9"/>
      <c r="O14" s="23"/>
      <c r="P14" s="9"/>
      <c r="Q14" s="15"/>
      <c r="R14" s="15"/>
      <c r="S14" s="15"/>
    </row>
    <row r="15" spans="1:19" ht="15.75" customHeight="1" x14ac:dyDescent="0.25">
      <c r="A15" s="81">
        <v>1</v>
      </c>
      <c r="B15" s="83" t="s">
        <v>6</v>
      </c>
      <c r="C15" s="86"/>
      <c r="D15" s="85">
        <v>665000000</v>
      </c>
      <c r="E15" s="86"/>
      <c r="F15" s="85">
        <v>445656180.31999999</v>
      </c>
      <c r="G15" s="105">
        <v>0</v>
      </c>
      <c r="H15" s="108">
        <f>'FORMATO 6 '!$H$15</f>
        <v>7541985.6099999994</v>
      </c>
      <c r="I15" s="97">
        <f>'FORMATO 2 '!F15:F16</f>
        <v>438114194.70999998</v>
      </c>
      <c r="J15" s="81">
        <v>17</v>
      </c>
      <c r="K15" s="83" t="s">
        <v>30</v>
      </c>
      <c r="L15" s="85">
        <v>389179937</v>
      </c>
      <c r="M15" s="97">
        <v>270137061.89999998</v>
      </c>
      <c r="N15" s="112">
        <v>0</v>
      </c>
      <c r="O15" s="112">
        <f>'FORMATO 6 '!$H$47</f>
        <v>4405103.74</v>
      </c>
      <c r="P15" s="97">
        <f>'FORMATO 2 '!L15:L16</f>
        <v>265731958.16</v>
      </c>
      <c r="Q15" s="29"/>
    </row>
    <row r="16" spans="1:19" ht="15.75" customHeight="1" x14ac:dyDescent="0.25">
      <c r="A16" s="81"/>
      <c r="B16" s="84"/>
      <c r="C16" s="76"/>
      <c r="D16" s="77"/>
      <c r="E16" s="76"/>
      <c r="F16" s="77"/>
      <c r="G16" s="106"/>
      <c r="H16" s="109"/>
      <c r="I16" s="94"/>
      <c r="J16" s="81"/>
      <c r="K16" s="84"/>
      <c r="L16" s="77"/>
      <c r="M16" s="94"/>
      <c r="N16" s="104"/>
      <c r="O16" s="104"/>
      <c r="P16" s="94"/>
      <c r="Q16" s="29"/>
      <c r="R16" s="29"/>
    </row>
    <row r="17" spans="1:18" ht="15.75" customHeight="1" x14ac:dyDescent="0.25">
      <c r="A17" s="81">
        <f>A15+1</f>
        <v>2</v>
      </c>
      <c r="B17" s="79" t="s">
        <v>7</v>
      </c>
      <c r="C17" s="76"/>
      <c r="D17" s="77">
        <v>632300000</v>
      </c>
      <c r="E17" s="76"/>
      <c r="F17" s="77">
        <v>459426349.37</v>
      </c>
      <c r="G17" s="105">
        <v>0</v>
      </c>
      <c r="H17" s="107">
        <f>'FORMATO 6 '!$H$17</f>
        <v>5234402.79</v>
      </c>
      <c r="I17" s="98">
        <f>'FORMATO 2 '!F17:F18</f>
        <v>454191946.57999998</v>
      </c>
      <c r="J17" s="81">
        <f>J15+1</f>
        <v>18</v>
      </c>
      <c r="K17" s="79" t="s">
        <v>30</v>
      </c>
      <c r="L17" s="77">
        <v>500000000</v>
      </c>
      <c r="M17" s="94">
        <v>228204324.13999999</v>
      </c>
      <c r="N17" s="104">
        <v>0</v>
      </c>
      <c r="O17" s="104">
        <f>'FORMATO 6 '!$H$49</f>
        <v>6224066.4000000004</v>
      </c>
      <c r="P17" s="98">
        <f>'FORMATO 2 '!L17:L18</f>
        <v>221980257.74000001</v>
      </c>
      <c r="Q17" s="26"/>
      <c r="R17" s="27"/>
    </row>
    <row r="18" spans="1:18" ht="15.75" customHeight="1" x14ac:dyDescent="0.25">
      <c r="A18" s="81"/>
      <c r="B18" s="79"/>
      <c r="C18" s="76"/>
      <c r="D18" s="77"/>
      <c r="E18" s="76"/>
      <c r="F18" s="77"/>
      <c r="G18" s="106"/>
      <c r="H18" s="107"/>
      <c r="I18" s="98"/>
      <c r="J18" s="81"/>
      <c r="K18" s="79"/>
      <c r="L18" s="77"/>
      <c r="M18" s="94"/>
      <c r="N18" s="104"/>
      <c r="O18" s="104"/>
      <c r="P18" s="98"/>
      <c r="Q18" s="27"/>
      <c r="R18" s="28"/>
    </row>
    <row r="19" spans="1:18" ht="15.75" customHeight="1" x14ac:dyDescent="0.25">
      <c r="A19" s="81">
        <f t="shared" ref="A19" si="0">A17+1</f>
        <v>3</v>
      </c>
      <c r="B19" s="79" t="s">
        <v>8</v>
      </c>
      <c r="C19" s="76"/>
      <c r="D19" s="77">
        <v>409057943.31999999</v>
      </c>
      <c r="E19" s="76"/>
      <c r="F19" s="77">
        <v>280382603.66000003</v>
      </c>
      <c r="G19" s="105">
        <v>0</v>
      </c>
      <c r="H19" s="107">
        <f>'FORMATO 6 '!$H$19</f>
        <v>4687400.45</v>
      </c>
      <c r="I19" s="98">
        <f>'FORMATO 2 '!F19:F20</f>
        <v>275695203.20999998</v>
      </c>
      <c r="J19" s="81">
        <f t="shared" ref="J19" si="1">J17+1</f>
        <v>19</v>
      </c>
      <c r="K19" s="79" t="s">
        <v>30</v>
      </c>
      <c r="L19" s="77">
        <v>1750000000</v>
      </c>
      <c r="M19" s="94">
        <v>948166692.61999989</v>
      </c>
      <c r="N19" s="104">
        <v>0</v>
      </c>
      <c r="O19" s="104">
        <f>'FORMATO 6 '!$H$51</f>
        <v>33863096.240000002</v>
      </c>
      <c r="P19" s="98">
        <f>'FORMATO 2 '!L19:L20</f>
        <v>914303596.38</v>
      </c>
      <c r="Q19" s="27"/>
      <c r="R19" s="28"/>
    </row>
    <row r="20" spans="1:18" ht="15.75" customHeight="1" x14ac:dyDescent="0.25">
      <c r="A20" s="81"/>
      <c r="B20" s="79"/>
      <c r="C20" s="76"/>
      <c r="D20" s="77"/>
      <c r="E20" s="76"/>
      <c r="F20" s="77"/>
      <c r="G20" s="106"/>
      <c r="H20" s="107"/>
      <c r="I20" s="98"/>
      <c r="J20" s="81"/>
      <c r="K20" s="79"/>
      <c r="L20" s="77"/>
      <c r="M20" s="94"/>
      <c r="N20" s="104"/>
      <c r="O20" s="104"/>
      <c r="P20" s="98"/>
      <c r="Q20" s="27"/>
      <c r="R20" s="28"/>
    </row>
    <row r="21" spans="1:18" ht="15.75" customHeight="1" x14ac:dyDescent="0.25">
      <c r="A21" s="81">
        <f t="shared" ref="A21" si="2">A19+1</f>
        <v>4</v>
      </c>
      <c r="B21" s="79" t="s">
        <v>7</v>
      </c>
      <c r="C21" s="76"/>
      <c r="D21" s="77">
        <v>374700000</v>
      </c>
      <c r="E21" s="76"/>
      <c r="F21" s="77">
        <v>260452578</v>
      </c>
      <c r="G21" s="105">
        <v>0</v>
      </c>
      <c r="H21" s="107">
        <f>'FORMATO 6 '!$H$21</f>
        <v>2967426.06</v>
      </c>
      <c r="I21" s="98">
        <f>'FORMATO 2 '!F21:F22</f>
        <v>257485151.94</v>
      </c>
      <c r="J21" s="81">
        <f t="shared" ref="J21" si="3">J19+1</f>
        <v>20</v>
      </c>
      <c r="K21" s="79" t="s">
        <v>30</v>
      </c>
      <c r="L21" s="77">
        <v>1920000000</v>
      </c>
      <c r="M21" s="94">
        <v>1246363634.8700001</v>
      </c>
      <c r="N21" s="104">
        <v>0</v>
      </c>
      <c r="O21" s="104">
        <f>'FORMATO 6 '!$H$53</f>
        <v>44594668.68</v>
      </c>
      <c r="P21" s="98">
        <f>'FORMATO 2 '!L21:L22</f>
        <v>1201768966.1900001</v>
      </c>
      <c r="Q21" s="27"/>
    </row>
    <row r="22" spans="1:18" ht="15.75" customHeight="1" x14ac:dyDescent="0.25">
      <c r="A22" s="81"/>
      <c r="B22" s="79"/>
      <c r="C22" s="76"/>
      <c r="D22" s="77"/>
      <c r="E22" s="76"/>
      <c r="F22" s="77"/>
      <c r="G22" s="106"/>
      <c r="H22" s="107"/>
      <c r="I22" s="98"/>
      <c r="J22" s="81"/>
      <c r="K22" s="79"/>
      <c r="L22" s="77"/>
      <c r="M22" s="94"/>
      <c r="N22" s="104"/>
      <c r="O22" s="104"/>
      <c r="P22" s="98"/>
      <c r="Q22" s="27"/>
      <c r="R22" s="28"/>
    </row>
    <row r="23" spans="1:18" ht="15.75" customHeight="1" x14ac:dyDescent="0.25">
      <c r="A23" s="81">
        <f t="shared" ref="A23" si="4">A21+1</f>
        <v>5</v>
      </c>
      <c r="B23" s="79" t="s">
        <v>7</v>
      </c>
      <c r="C23" s="76"/>
      <c r="D23" s="77">
        <v>153170629</v>
      </c>
      <c r="E23" s="76"/>
      <c r="F23" s="77">
        <v>139494199.30000001</v>
      </c>
      <c r="G23" s="105">
        <v>0</v>
      </c>
      <c r="H23" s="107">
        <f>'FORMATO 6 '!$H$23</f>
        <v>360699.95</v>
      </c>
      <c r="I23" s="98">
        <f>'FORMATO 2 '!F23:F24</f>
        <v>139133499.34999999</v>
      </c>
      <c r="J23" s="81">
        <f t="shared" ref="J23" si="5">J21+1</f>
        <v>21</v>
      </c>
      <c r="K23" s="79" t="s">
        <v>30</v>
      </c>
      <c r="L23" s="77">
        <v>1444885373.0799999</v>
      </c>
      <c r="M23" s="94">
        <v>1372659379.78</v>
      </c>
      <c r="N23" s="104">
        <v>0</v>
      </c>
      <c r="O23" s="104">
        <f>'FORMATO 6 '!$H$55</f>
        <v>4870733.26</v>
      </c>
      <c r="P23" s="98">
        <f>'FORMATO 2 '!L23:L24</f>
        <v>1367788646.52</v>
      </c>
    </row>
    <row r="24" spans="1:18" ht="15.75" customHeight="1" x14ac:dyDescent="0.25">
      <c r="A24" s="81"/>
      <c r="B24" s="79"/>
      <c r="C24" s="76"/>
      <c r="D24" s="77"/>
      <c r="E24" s="76"/>
      <c r="F24" s="77"/>
      <c r="G24" s="106"/>
      <c r="H24" s="107"/>
      <c r="I24" s="98"/>
      <c r="J24" s="81"/>
      <c r="K24" s="79"/>
      <c r="L24" s="77"/>
      <c r="M24" s="94"/>
      <c r="N24" s="104"/>
      <c r="O24" s="104"/>
      <c r="P24" s="98"/>
      <c r="Q24" s="27"/>
      <c r="R24" s="28"/>
    </row>
    <row r="25" spans="1:18" ht="15.75" customHeight="1" x14ac:dyDescent="0.25">
      <c r="A25" s="81">
        <f t="shared" ref="A25" si="6">A23+1</f>
        <v>6</v>
      </c>
      <c r="B25" s="79" t="s">
        <v>9</v>
      </c>
      <c r="C25" s="76"/>
      <c r="D25" s="77">
        <v>2191682494.4400001</v>
      </c>
      <c r="E25" s="76"/>
      <c r="F25" s="77">
        <v>2118799764.0799999</v>
      </c>
      <c r="G25" s="105">
        <v>0</v>
      </c>
      <c r="H25" s="107">
        <f>'FORMATO 6 '!$H$25</f>
        <v>7416955.71</v>
      </c>
      <c r="I25" s="98">
        <f>'FORMATO 2 '!F25:F26</f>
        <v>2111382808.3599999</v>
      </c>
      <c r="J25" s="81">
        <f t="shared" ref="J25" si="7">J23+1</f>
        <v>22</v>
      </c>
      <c r="K25" s="79" t="s">
        <v>30</v>
      </c>
      <c r="L25" s="77">
        <v>1928217853.28</v>
      </c>
      <c r="M25" s="94">
        <v>1878532130.7</v>
      </c>
      <c r="N25" s="104">
        <v>0</v>
      </c>
      <c r="O25" s="104">
        <f>'FORMATO 6 '!$H$57</f>
        <v>5162911.1100000003</v>
      </c>
      <c r="P25" s="98">
        <f>'FORMATO 2 '!L25:L26</f>
        <v>1873369219.5899999</v>
      </c>
    </row>
    <row r="26" spans="1:18" ht="15.75" customHeight="1" x14ac:dyDescent="0.25">
      <c r="A26" s="81"/>
      <c r="B26" s="79"/>
      <c r="C26" s="76"/>
      <c r="D26" s="77"/>
      <c r="E26" s="76"/>
      <c r="F26" s="77"/>
      <c r="G26" s="106"/>
      <c r="H26" s="107"/>
      <c r="I26" s="98"/>
      <c r="J26" s="81"/>
      <c r="K26" s="79"/>
      <c r="L26" s="77"/>
      <c r="M26" s="94"/>
      <c r="N26" s="104"/>
      <c r="O26" s="104"/>
      <c r="P26" s="98"/>
    </row>
    <row r="27" spans="1:18" ht="15.75" customHeight="1" x14ac:dyDescent="0.25">
      <c r="A27" s="81">
        <f t="shared" ref="A27" si="8">A25+1</f>
        <v>7</v>
      </c>
      <c r="B27" s="79" t="s">
        <v>7</v>
      </c>
      <c r="C27" s="76"/>
      <c r="D27" s="77">
        <v>249553564</v>
      </c>
      <c r="E27" s="76"/>
      <c r="F27" s="77">
        <v>214169844.97999999</v>
      </c>
      <c r="G27" s="105">
        <v>0</v>
      </c>
      <c r="H27" s="107">
        <f>'FORMATO 6 '!$H$27</f>
        <v>553794.05000000005</v>
      </c>
      <c r="I27" s="98">
        <f>'FORMATO 2 '!F27:F28</f>
        <v>213616050.93000001</v>
      </c>
      <c r="J27" s="81">
        <f t="shared" ref="J27" si="9">J25+1</f>
        <v>23</v>
      </c>
      <c r="K27" s="79" t="s">
        <v>30</v>
      </c>
      <c r="L27" s="77">
        <v>1000000000</v>
      </c>
      <c r="M27" s="94">
        <v>909679139.02999997</v>
      </c>
      <c r="N27" s="98">
        <v>0</v>
      </c>
      <c r="O27" s="104">
        <f>'FORMATO 6 '!$H$59</f>
        <v>12461358.060000001</v>
      </c>
      <c r="P27" s="98">
        <f>'FORMATO 2 '!L27:L28</f>
        <v>897217780.97000003</v>
      </c>
    </row>
    <row r="28" spans="1:18" ht="15.75" customHeight="1" x14ac:dyDescent="0.25">
      <c r="A28" s="81"/>
      <c r="B28" s="79"/>
      <c r="C28" s="76"/>
      <c r="D28" s="77"/>
      <c r="E28" s="76"/>
      <c r="F28" s="77"/>
      <c r="G28" s="106"/>
      <c r="H28" s="107"/>
      <c r="I28" s="98"/>
      <c r="J28" s="81"/>
      <c r="K28" s="79"/>
      <c r="L28" s="77"/>
      <c r="M28" s="94"/>
      <c r="N28" s="98"/>
      <c r="O28" s="104"/>
      <c r="P28" s="98"/>
    </row>
    <row r="29" spans="1:18" ht="15.75" customHeight="1" x14ac:dyDescent="0.25">
      <c r="A29" s="81">
        <f t="shared" ref="A29" si="10">A27+1</f>
        <v>8</v>
      </c>
      <c r="B29" s="79" t="s">
        <v>9</v>
      </c>
      <c r="C29" s="76"/>
      <c r="D29" s="80">
        <v>490326868.06999999</v>
      </c>
      <c r="E29" s="76"/>
      <c r="F29" s="77">
        <v>474152796.27999997</v>
      </c>
      <c r="G29" s="105">
        <v>0</v>
      </c>
      <c r="H29" s="107">
        <f>'FORMATO 6 '!$H$29</f>
        <v>1659793.5999999999</v>
      </c>
      <c r="I29" s="98">
        <f>'FORMATO 2 '!F29:F30</f>
        <v>472493002.68000001</v>
      </c>
      <c r="J29" s="81">
        <f t="shared" ref="J29" si="11">J27+1</f>
        <v>24</v>
      </c>
      <c r="K29" s="79" t="s">
        <v>30</v>
      </c>
      <c r="L29" s="77">
        <v>1000000000</v>
      </c>
      <c r="M29" s="94">
        <v>995600150</v>
      </c>
      <c r="N29" s="98">
        <v>0</v>
      </c>
      <c r="O29" s="104">
        <f>'FORMATO 6 '!$H$61</f>
        <v>0</v>
      </c>
      <c r="P29" s="98">
        <f>'FORMATO 2 '!L29:L30</f>
        <v>995600150</v>
      </c>
    </row>
    <row r="30" spans="1:18" ht="15.75" customHeight="1" x14ac:dyDescent="0.25">
      <c r="A30" s="81"/>
      <c r="B30" s="79"/>
      <c r="C30" s="76"/>
      <c r="D30" s="80"/>
      <c r="E30" s="76"/>
      <c r="F30" s="77"/>
      <c r="G30" s="106"/>
      <c r="H30" s="107"/>
      <c r="I30" s="98"/>
      <c r="J30" s="81"/>
      <c r="K30" s="79"/>
      <c r="L30" s="77"/>
      <c r="M30" s="94"/>
      <c r="N30" s="98"/>
      <c r="O30" s="104"/>
      <c r="P30" s="98"/>
    </row>
    <row r="31" spans="1:18" ht="15" customHeight="1" x14ac:dyDescent="0.25">
      <c r="A31" s="81">
        <f t="shared" ref="A31" si="12">A29+1</f>
        <v>9</v>
      </c>
      <c r="B31" s="82" t="s">
        <v>7</v>
      </c>
      <c r="C31" s="76"/>
      <c r="D31" s="87">
        <v>949001040.55999994</v>
      </c>
      <c r="E31" s="76"/>
      <c r="F31" s="77">
        <v>870631304.85000002</v>
      </c>
      <c r="G31" s="105">
        <v>0</v>
      </c>
      <c r="H31" s="107">
        <f>'FORMATO 6 '!$H$31</f>
        <v>2251252.7599999998</v>
      </c>
      <c r="I31" s="98">
        <f>'FORMATO 2 '!F31:F32</f>
        <v>868380052.09000003</v>
      </c>
      <c r="J31" s="81">
        <f t="shared" ref="J31" si="13">J29+1</f>
        <v>25</v>
      </c>
      <c r="K31" s="79" t="s">
        <v>30</v>
      </c>
      <c r="L31" s="80">
        <v>300000000</v>
      </c>
      <c r="M31" s="80">
        <v>300000000</v>
      </c>
      <c r="N31" s="98">
        <v>0</v>
      </c>
      <c r="O31" s="104">
        <f>'FORMATO 6 '!$H$63</f>
        <v>0</v>
      </c>
      <c r="P31" s="98">
        <f>'FORMATO 2 '!L31:L32</f>
        <v>300000000</v>
      </c>
    </row>
    <row r="32" spans="1:18" ht="15" customHeight="1" x14ac:dyDescent="0.25">
      <c r="A32" s="81"/>
      <c r="B32" s="82"/>
      <c r="C32" s="76"/>
      <c r="D32" s="87"/>
      <c r="E32" s="76"/>
      <c r="F32" s="77"/>
      <c r="G32" s="106"/>
      <c r="H32" s="107"/>
      <c r="I32" s="98"/>
      <c r="J32" s="81"/>
      <c r="K32" s="79"/>
      <c r="L32" s="80"/>
      <c r="M32" s="80"/>
      <c r="N32" s="98"/>
      <c r="O32" s="104"/>
      <c r="P32" s="98"/>
    </row>
    <row r="33" spans="1:16" ht="15.75" customHeight="1" x14ac:dyDescent="0.25">
      <c r="A33" s="81">
        <f t="shared" ref="A33" si="14">A31+1</f>
        <v>10</v>
      </c>
      <c r="B33" s="82" t="s">
        <v>10</v>
      </c>
      <c r="C33" s="76"/>
      <c r="D33" s="77">
        <v>100000000</v>
      </c>
      <c r="E33" s="76"/>
      <c r="F33" s="77">
        <v>33333333.760000002</v>
      </c>
      <c r="G33" s="105">
        <v>0</v>
      </c>
      <c r="H33" s="107">
        <f>'FORMATO 6 '!$H$33</f>
        <v>2777777.7600000002</v>
      </c>
      <c r="I33" s="98">
        <f>'FORMATO 2 '!F33:F34</f>
        <v>30555556.235555708</v>
      </c>
      <c r="J33" s="81">
        <f t="shared" ref="J33" si="15">J31+1</f>
        <v>26</v>
      </c>
      <c r="K33" s="79" t="s">
        <v>30</v>
      </c>
      <c r="L33" s="87">
        <v>299888355</v>
      </c>
      <c r="M33" s="94">
        <v>299888355</v>
      </c>
      <c r="N33" s="98">
        <v>0</v>
      </c>
      <c r="O33" s="104">
        <f>'FORMATO 6 '!$H$65</f>
        <v>0</v>
      </c>
      <c r="P33" s="98">
        <f>'FORMATO 2 '!L33:L34</f>
        <v>299888355</v>
      </c>
    </row>
    <row r="34" spans="1:16" ht="15.75" customHeight="1" x14ac:dyDescent="0.25">
      <c r="A34" s="81"/>
      <c r="B34" s="82"/>
      <c r="C34" s="76"/>
      <c r="D34" s="77"/>
      <c r="E34" s="76"/>
      <c r="F34" s="77"/>
      <c r="G34" s="106"/>
      <c r="H34" s="107"/>
      <c r="I34" s="98"/>
      <c r="J34" s="81"/>
      <c r="K34" s="79"/>
      <c r="L34" s="87"/>
      <c r="M34" s="94"/>
      <c r="N34" s="98"/>
      <c r="O34" s="104"/>
      <c r="P34" s="98"/>
    </row>
    <row r="35" spans="1:16" ht="15" customHeight="1" x14ac:dyDescent="0.25">
      <c r="A35" s="81">
        <f t="shared" ref="A35" si="16">A33+1</f>
        <v>11</v>
      </c>
      <c r="B35" s="82" t="s">
        <v>11</v>
      </c>
      <c r="C35" s="76"/>
      <c r="D35" s="77">
        <v>500000000</v>
      </c>
      <c r="E35" s="76"/>
      <c r="F35" s="77">
        <v>472579088.25</v>
      </c>
      <c r="G35" s="105">
        <v>0</v>
      </c>
      <c r="H35" s="107">
        <f>'FORMATO 6 '!$H$35</f>
        <v>1221981.08</v>
      </c>
      <c r="I35" s="98">
        <f>'FORMATO 2 '!F35:F36</f>
        <v>471357107.17000002</v>
      </c>
      <c r="J35" s="81">
        <f t="shared" ref="J35:J43" si="17">J33+1</f>
        <v>27</v>
      </c>
      <c r="K35" s="79" t="s">
        <v>30</v>
      </c>
      <c r="L35" s="77">
        <v>223786059</v>
      </c>
      <c r="M35" s="94">
        <v>211994864</v>
      </c>
      <c r="N35" s="98">
        <v>0</v>
      </c>
      <c r="O35" s="104">
        <f>'FORMATO 6 '!$H$67</f>
        <v>0</v>
      </c>
      <c r="P35" s="98">
        <f>'FORMATO 2 '!L35:L36</f>
        <v>211994864</v>
      </c>
    </row>
    <row r="36" spans="1:16" ht="15" customHeight="1" x14ac:dyDescent="0.25">
      <c r="A36" s="81"/>
      <c r="B36" s="82"/>
      <c r="C36" s="76"/>
      <c r="D36" s="77"/>
      <c r="E36" s="76"/>
      <c r="F36" s="77"/>
      <c r="G36" s="106"/>
      <c r="H36" s="107"/>
      <c r="I36" s="98"/>
      <c r="J36" s="81"/>
      <c r="K36" s="79"/>
      <c r="L36" s="77"/>
      <c r="M36" s="94"/>
      <c r="N36" s="98"/>
      <c r="O36" s="104"/>
      <c r="P36" s="98"/>
    </row>
    <row r="37" spans="1:16" ht="15" customHeight="1" x14ac:dyDescent="0.25">
      <c r="A37" s="81">
        <f t="shared" ref="A37" si="18">A35+1</f>
        <v>12</v>
      </c>
      <c r="B37" s="82" t="s">
        <v>7</v>
      </c>
      <c r="C37" s="76"/>
      <c r="D37" s="77">
        <v>1400000000</v>
      </c>
      <c r="E37" s="76"/>
      <c r="F37" s="77">
        <v>1361617098.47</v>
      </c>
      <c r="G37" s="105">
        <v>0</v>
      </c>
      <c r="H37" s="107">
        <f>'FORMATO 6 '!$H$37</f>
        <v>3520829.33</v>
      </c>
      <c r="I37" s="98">
        <f>'FORMATO 2 '!F37:F38</f>
        <v>1358096516.96</v>
      </c>
      <c r="J37" s="81">
        <f t="shared" si="17"/>
        <v>28</v>
      </c>
      <c r="K37" s="79" t="s">
        <v>30</v>
      </c>
      <c r="L37" s="77">
        <v>500379494</v>
      </c>
      <c r="M37" s="77">
        <v>500379494</v>
      </c>
      <c r="N37" s="98">
        <v>0</v>
      </c>
      <c r="O37" s="104">
        <f>'FORMATO 6 '!$H$69</f>
        <v>0</v>
      </c>
      <c r="P37" s="98">
        <f>'FORMATO 2 '!L37:L38</f>
        <v>500379494</v>
      </c>
    </row>
    <row r="38" spans="1:16" ht="15" customHeight="1" x14ac:dyDescent="0.25">
      <c r="A38" s="81"/>
      <c r="B38" s="82"/>
      <c r="C38" s="76"/>
      <c r="D38" s="77"/>
      <c r="E38" s="76"/>
      <c r="F38" s="77"/>
      <c r="G38" s="106"/>
      <c r="H38" s="107"/>
      <c r="I38" s="98"/>
      <c r="J38" s="81"/>
      <c r="K38" s="79"/>
      <c r="L38" s="77"/>
      <c r="M38" s="77"/>
      <c r="N38" s="98"/>
      <c r="O38" s="104"/>
      <c r="P38" s="98"/>
    </row>
    <row r="39" spans="1:16" ht="15" customHeight="1" x14ac:dyDescent="0.25">
      <c r="A39" s="81">
        <f t="shared" ref="A39" si="19">A37+1</f>
        <v>13</v>
      </c>
      <c r="B39" s="82" t="s">
        <v>7</v>
      </c>
      <c r="C39" s="76"/>
      <c r="D39" s="77">
        <v>610000000</v>
      </c>
      <c r="E39" s="76"/>
      <c r="F39" s="77">
        <v>609355185.46000004</v>
      </c>
      <c r="G39" s="105">
        <v>0</v>
      </c>
      <c r="H39" s="107">
        <f>'FORMATO 6 '!$H$39</f>
        <v>1576986.5499999998</v>
      </c>
      <c r="I39" s="98">
        <f>'FORMATO 2 '!F39:F40</f>
        <v>607778198.90999997</v>
      </c>
      <c r="J39" s="81">
        <f t="shared" si="17"/>
        <v>29</v>
      </c>
      <c r="K39" s="79" t="s">
        <v>30</v>
      </c>
      <c r="L39" s="77">
        <v>86788886</v>
      </c>
      <c r="M39" s="77">
        <v>86788886</v>
      </c>
      <c r="N39" s="98">
        <v>0</v>
      </c>
      <c r="O39" s="104">
        <f>'FORMATO 6 '!$H$71</f>
        <v>0</v>
      </c>
      <c r="P39" s="98">
        <f>'FORMATO 2 '!L39:L40</f>
        <v>86788886</v>
      </c>
    </row>
    <row r="40" spans="1:16" ht="15" customHeight="1" x14ac:dyDescent="0.25">
      <c r="A40" s="81"/>
      <c r="B40" s="82"/>
      <c r="C40" s="76"/>
      <c r="D40" s="77"/>
      <c r="E40" s="76"/>
      <c r="F40" s="77"/>
      <c r="G40" s="106"/>
      <c r="H40" s="107"/>
      <c r="I40" s="98"/>
      <c r="J40" s="81"/>
      <c r="K40" s="79"/>
      <c r="L40" s="77"/>
      <c r="M40" s="77"/>
      <c r="N40" s="98"/>
      <c r="O40" s="104"/>
      <c r="P40" s="98"/>
    </row>
    <row r="41" spans="1:16" ht="15" customHeight="1" x14ac:dyDescent="0.25">
      <c r="A41" s="81">
        <f t="shared" ref="A41:A45" si="20">A39+1</f>
        <v>14</v>
      </c>
      <c r="B41" s="82" t="s">
        <v>8</v>
      </c>
      <c r="C41" s="76"/>
      <c r="D41" s="77">
        <v>1355000000</v>
      </c>
      <c r="E41" s="76"/>
      <c r="F41" s="77">
        <v>1315911827.24</v>
      </c>
      <c r="G41" s="105">
        <v>0</v>
      </c>
      <c r="H41" s="107">
        <f>'FORMATO 6 '!$H$41</f>
        <v>3616619.4200000004</v>
      </c>
      <c r="I41" s="98">
        <f>'FORMATO 2 '!F41:F42</f>
        <v>1312295207.8199999</v>
      </c>
      <c r="J41" s="81">
        <f t="shared" si="17"/>
        <v>30</v>
      </c>
      <c r="K41" s="79" t="s">
        <v>30</v>
      </c>
      <c r="L41" s="77">
        <v>56998668</v>
      </c>
      <c r="M41" s="98">
        <v>56000000</v>
      </c>
      <c r="N41" s="98">
        <v>0</v>
      </c>
      <c r="O41" s="104">
        <f>'FORMATO 6 '!$H$73</f>
        <v>0</v>
      </c>
      <c r="P41" s="98">
        <f>'FORMATO 2 '!L41:L42</f>
        <v>56000000</v>
      </c>
    </row>
    <row r="42" spans="1:16" ht="15" customHeight="1" x14ac:dyDescent="0.25">
      <c r="A42" s="81"/>
      <c r="B42" s="82"/>
      <c r="C42" s="76"/>
      <c r="D42" s="77"/>
      <c r="E42" s="76"/>
      <c r="F42" s="77"/>
      <c r="G42" s="106"/>
      <c r="H42" s="107"/>
      <c r="I42" s="98"/>
      <c r="J42" s="81"/>
      <c r="K42" s="79"/>
      <c r="L42" s="77"/>
      <c r="M42" s="98"/>
      <c r="N42" s="98"/>
      <c r="O42" s="104"/>
      <c r="P42" s="98"/>
    </row>
    <row r="43" spans="1:16" ht="15" customHeight="1" x14ac:dyDescent="0.25">
      <c r="A43" s="81">
        <f t="shared" si="20"/>
        <v>15</v>
      </c>
      <c r="B43" s="82" t="s">
        <v>82</v>
      </c>
      <c r="C43" s="76"/>
      <c r="D43" s="77">
        <v>535000000</v>
      </c>
      <c r="E43" s="76"/>
      <c r="F43" s="77">
        <v>535000000</v>
      </c>
      <c r="G43" s="105">
        <v>0</v>
      </c>
      <c r="H43" s="107">
        <f>'FORMATO 6 '!$H$43</f>
        <v>0</v>
      </c>
      <c r="I43" s="98">
        <f>'FORMATO 2 '!F43:F44</f>
        <v>535000000</v>
      </c>
      <c r="J43" s="81">
        <f t="shared" si="17"/>
        <v>31</v>
      </c>
      <c r="K43" s="79" t="s">
        <v>30</v>
      </c>
      <c r="L43" s="98">
        <v>420000000</v>
      </c>
      <c r="M43" s="98">
        <v>420000000</v>
      </c>
      <c r="N43" s="98">
        <v>0</v>
      </c>
      <c r="O43" s="104">
        <f>'FORMATO 6 '!$H$75</f>
        <v>168535</v>
      </c>
      <c r="P43" s="98">
        <f>'FORMATO 2 '!L43:L44</f>
        <v>419831465</v>
      </c>
    </row>
    <row r="44" spans="1:16" ht="15" customHeight="1" x14ac:dyDescent="0.25">
      <c r="A44" s="81"/>
      <c r="B44" s="82"/>
      <c r="C44" s="76"/>
      <c r="D44" s="77"/>
      <c r="E44" s="76"/>
      <c r="F44" s="77"/>
      <c r="G44" s="106"/>
      <c r="H44" s="107"/>
      <c r="I44" s="98"/>
      <c r="J44" s="81"/>
      <c r="K44" s="79"/>
      <c r="L44" s="98"/>
      <c r="M44" s="98"/>
      <c r="N44" s="98"/>
      <c r="O44" s="104"/>
      <c r="P44" s="98"/>
    </row>
    <row r="45" spans="1:16" ht="15" customHeight="1" x14ac:dyDescent="0.25">
      <c r="A45" s="81">
        <f t="shared" si="20"/>
        <v>16</v>
      </c>
      <c r="B45" s="82" t="s">
        <v>9</v>
      </c>
      <c r="C45" s="76"/>
      <c r="D45" s="77">
        <v>735000000</v>
      </c>
      <c r="E45" s="76"/>
      <c r="F45" s="77">
        <v>734770134.6400001</v>
      </c>
      <c r="G45" s="105">
        <v>0</v>
      </c>
      <c r="H45" s="107">
        <f>'FORMATO 6 '!$H$45</f>
        <v>180051.96000000002</v>
      </c>
      <c r="I45" s="98">
        <f>'FORMATO 2 '!F45:F46</f>
        <v>734590082.68000007</v>
      </c>
      <c r="J45" s="22"/>
      <c r="M45" s="28"/>
      <c r="N45" s="28"/>
      <c r="O45" s="28"/>
      <c r="P45" s="28"/>
    </row>
    <row r="46" spans="1:16" ht="15" customHeight="1" x14ac:dyDescent="0.25">
      <c r="A46" s="81"/>
      <c r="B46" s="82"/>
      <c r="C46" s="76"/>
      <c r="D46" s="77"/>
      <c r="E46" s="76"/>
      <c r="F46" s="77"/>
      <c r="G46" s="106"/>
      <c r="H46" s="107"/>
      <c r="I46" s="98"/>
      <c r="J46" s="22"/>
    </row>
    <row r="47" spans="1:16" ht="15" customHeight="1" x14ac:dyDescent="0.25">
      <c r="H47" s="28"/>
      <c r="J47" s="76"/>
    </row>
    <row r="48" spans="1:16" ht="15" customHeight="1" x14ac:dyDescent="0.25">
      <c r="A48" s="102" t="s">
        <v>52</v>
      </c>
      <c r="B48" s="102"/>
      <c r="C48" s="102"/>
      <c r="D48" s="102"/>
      <c r="E48" s="103">
        <f>SUM(I15:I46)</f>
        <v>10280164579.625555</v>
      </c>
      <c r="F48" s="103"/>
      <c r="G48" s="103"/>
      <c r="H48" s="103"/>
      <c r="I48" s="103"/>
      <c r="J48" s="76"/>
      <c r="K48" s="110" t="s">
        <v>53</v>
      </c>
      <c r="L48" s="110"/>
      <c r="M48" s="99">
        <f>SUM(P15:P47)-P29-P31-P33-P35-P37-P39-P41</f>
        <v>7161991890.5499992</v>
      </c>
      <c r="N48" s="99"/>
      <c r="O48" s="99"/>
      <c r="P48" s="99"/>
    </row>
    <row r="49" spans="1:16" ht="15" customHeight="1" x14ac:dyDescent="0.25">
      <c r="A49" s="102"/>
      <c r="B49" s="102"/>
      <c r="C49" s="102"/>
      <c r="D49" s="102"/>
      <c r="E49" s="103"/>
      <c r="F49" s="103"/>
      <c r="G49" s="103"/>
      <c r="H49" s="103"/>
      <c r="I49" s="103"/>
      <c r="J49" s="76"/>
      <c r="K49" s="110"/>
      <c r="L49" s="110"/>
      <c r="M49" s="99"/>
      <c r="N49" s="99"/>
      <c r="O49" s="99"/>
      <c r="P49" s="99"/>
    </row>
    <row r="50" spans="1:16" ht="1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76"/>
    </row>
    <row r="51" spans="1:16" ht="15" customHeight="1" x14ac:dyDescent="0.25">
      <c r="A51" s="100" t="s">
        <v>54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11">
        <f>E48+M48</f>
        <v>17442156470.175552</v>
      </c>
      <c r="N51" s="111"/>
      <c r="O51" s="111"/>
      <c r="P51" s="111"/>
    </row>
    <row r="52" spans="1:16" ht="15" customHeight="1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11"/>
      <c r="N52" s="111"/>
      <c r="O52" s="111"/>
      <c r="P52" s="111"/>
    </row>
    <row r="55" spans="1:16" x14ac:dyDescent="0.25">
      <c r="F55" s="28"/>
    </row>
    <row r="56" spans="1:16" x14ac:dyDescent="0.25">
      <c r="F56" s="28"/>
    </row>
    <row r="57" spans="1:16" x14ac:dyDescent="0.25">
      <c r="F57" s="28"/>
    </row>
  </sheetData>
  <mergeCells count="258">
    <mergeCell ref="M41:M42"/>
    <mergeCell ref="N41:N42"/>
    <mergeCell ref="O41:O42"/>
    <mergeCell ref="P41:P42"/>
    <mergeCell ref="J39:J40"/>
    <mergeCell ref="J41:J42"/>
    <mergeCell ref="J47:J48"/>
    <mergeCell ref="J49:J50"/>
    <mergeCell ref="P27:P28"/>
    <mergeCell ref="P29:P30"/>
    <mergeCell ref="P31:P32"/>
    <mergeCell ref="P33:P34"/>
    <mergeCell ref="P35:P36"/>
    <mergeCell ref="M48:P49"/>
    <mergeCell ref="O31:O32"/>
    <mergeCell ref="O33:O34"/>
    <mergeCell ref="O35:O36"/>
    <mergeCell ref="N27:N28"/>
    <mergeCell ref="N29:N30"/>
    <mergeCell ref="N31:N32"/>
    <mergeCell ref="N33:N34"/>
    <mergeCell ref="N35:N36"/>
    <mergeCell ref="K35:K36"/>
    <mergeCell ref="L35:L36"/>
    <mergeCell ref="M33:M34"/>
    <mergeCell ref="L39:L40"/>
    <mergeCell ref="L33:L34"/>
    <mergeCell ref="M31:M32"/>
    <mergeCell ref="M39:M40"/>
    <mergeCell ref="N37:N38"/>
    <mergeCell ref="N39:N40"/>
    <mergeCell ref="O37:O38"/>
    <mergeCell ref="O39:O40"/>
    <mergeCell ref="P37:P38"/>
    <mergeCell ref="P39:P40"/>
    <mergeCell ref="M37:M3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M27:M28"/>
    <mergeCell ref="M23:M24"/>
    <mergeCell ref="N25:N26"/>
    <mergeCell ref="N15:N16"/>
    <mergeCell ref="N17:N18"/>
    <mergeCell ref="N19:N20"/>
    <mergeCell ref="N21:N22"/>
    <mergeCell ref="K15:K16"/>
    <mergeCell ref="L15:L16"/>
    <mergeCell ref="M15:M16"/>
    <mergeCell ref="M21:M22"/>
    <mergeCell ref="M17:M18"/>
    <mergeCell ref="I17:I18"/>
    <mergeCell ref="L25:L26"/>
    <mergeCell ref="M25:M26"/>
    <mergeCell ref="K25:K26"/>
    <mergeCell ref="J17:J18"/>
    <mergeCell ref="K17:K18"/>
    <mergeCell ref="L17:L18"/>
    <mergeCell ref="I23:I24"/>
    <mergeCell ref="J23:J24"/>
    <mergeCell ref="K23:K24"/>
    <mergeCell ref="L23:L24"/>
    <mergeCell ref="N23:N24"/>
    <mergeCell ref="H19:H20"/>
    <mergeCell ref="H21:H22"/>
    <mergeCell ref="H23:H24"/>
    <mergeCell ref="H25:H26"/>
    <mergeCell ref="H27:H28"/>
    <mergeCell ref="H29:H30"/>
    <mergeCell ref="H31:H32"/>
    <mergeCell ref="K21:K22"/>
    <mergeCell ref="L21:L22"/>
    <mergeCell ref="K29:K30"/>
    <mergeCell ref="L29:L30"/>
    <mergeCell ref="M19:M20"/>
    <mergeCell ref="K19:K20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F35:F36"/>
    <mergeCell ref="F37:F38"/>
    <mergeCell ref="F39:F40"/>
    <mergeCell ref="A48:D49"/>
    <mergeCell ref="E48:I49"/>
    <mergeCell ref="K48:L49"/>
    <mergeCell ref="A51:L52"/>
    <mergeCell ref="M51:P52"/>
    <mergeCell ref="A41:A42"/>
    <mergeCell ref="B41:B42"/>
    <mergeCell ref="C41:C42"/>
    <mergeCell ref="D41:D42"/>
    <mergeCell ref="E41:E42"/>
    <mergeCell ref="I41:I42"/>
    <mergeCell ref="F41:F42"/>
    <mergeCell ref="G41:G42"/>
    <mergeCell ref="H41:H42"/>
    <mergeCell ref="A43:A44"/>
    <mergeCell ref="A45:A46"/>
    <mergeCell ref="B43:B44"/>
    <mergeCell ref="B45:B46"/>
    <mergeCell ref="C43:C44"/>
    <mergeCell ref="D43:D44"/>
    <mergeCell ref="D45:D46"/>
    <mergeCell ref="E43:E44"/>
    <mergeCell ref="E45:E46"/>
    <mergeCell ref="F43:F44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7:K38"/>
    <mergeCell ref="L37:L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3:K34"/>
    <mergeCell ref="I29:I30"/>
    <mergeCell ref="J29:J30"/>
    <mergeCell ref="K31:K32"/>
    <mergeCell ref="L31:L32"/>
    <mergeCell ref="A29:A30"/>
    <mergeCell ref="B29:B30"/>
    <mergeCell ref="C29:C30"/>
    <mergeCell ref="D29:D30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F19:F20"/>
    <mergeCell ref="F21:F2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H15:H16"/>
    <mergeCell ref="H33:H34"/>
    <mergeCell ref="H35:H36"/>
    <mergeCell ref="H37:H38"/>
    <mergeCell ref="L41:L42"/>
    <mergeCell ref="A17:A18"/>
    <mergeCell ref="B17:B18"/>
    <mergeCell ref="C17:C18"/>
    <mergeCell ref="D17:D18"/>
    <mergeCell ref="E17:E18"/>
    <mergeCell ref="F17:F18"/>
    <mergeCell ref="H17:H18"/>
    <mergeCell ref="A23:A24"/>
    <mergeCell ref="B23:B24"/>
    <mergeCell ref="C23:C24"/>
    <mergeCell ref="D23:D24"/>
    <mergeCell ref="E23:E24"/>
    <mergeCell ref="L19:L20"/>
    <mergeCell ref="A27:A28"/>
    <mergeCell ref="B27:B28"/>
    <mergeCell ref="C27:C28"/>
    <mergeCell ref="D27:D28"/>
    <mergeCell ref="A21:A22"/>
    <mergeCell ref="B21:B22"/>
    <mergeCell ref="C21:C22"/>
    <mergeCell ref="J43:J44"/>
    <mergeCell ref="K43:K44"/>
    <mergeCell ref="L43:L44"/>
    <mergeCell ref="M43:M44"/>
    <mergeCell ref="N43:N44"/>
    <mergeCell ref="O43:O44"/>
    <mergeCell ref="P43:P44"/>
    <mergeCell ref="C45:C46"/>
    <mergeCell ref="K27:K28"/>
    <mergeCell ref="L27:L28"/>
    <mergeCell ref="F45:F46"/>
    <mergeCell ref="G43:G44"/>
    <mergeCell ref="G45:G46"/>
    <mergeCell ref="H43:H44"/>
    <mergeCell ref="H45:H46"/>
    <mergeCell ref="I43:I44"/>
    <mergeCell ref="I45:I46"/>
    <mergeCell ref="K39:K40"/>
    <mergeCell ref="K41:K42"/>
    <mergeCell ref="E29:E30"/>
    <mergeCell ref="F29:F30"/>
    <mergeCell ref="G29:G30"/>
    <mergeCell ref="F31:F32"/>
    <mergeCell ref="F33:F3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workbookViewId="0">
      <selection activeCell="F15" sqref="F15:F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56</v>
      </c>
      <c r="G11" s="92"/>
      <c r="H11" s="2" t="s">
        <v>1</v>
      </c>
      <c r="I11" s="2"/>
      <c r="J11" s="2" t="s">
        <v>0</v>
      </c>
      <c r="K11" s="2"/>
      <c r="L11" s="2" t="s">
        <v>56</v>
      </c>
      <c r="M11" s="4"/>
    </row>
    <row r="12" spans="1:13" x14ac:dyDescent="0.25">
      <c r="A12" s="1"/>
      <c r="B12" s="3"/>
      <c r="C12" s="3"/>
      <c r="D12" s="3"/>
      <c r="E12" s="3"/>
      <c r="F12" s="3"/>
      <c r="G12" s="92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92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93"/>
      <c r="H14" s="9"/>
      <c r="I14" s="9"/>
      <c r="J14" s="9"/>
      <c r="K14" s="9"/>
      <c r="L14" s="9"/>
      <c r="M14" s="8"/>
    </row>
    <row r="15" spans="1:13" ht="15.75" customHeight="1" x14ac:dyDescent="0.25">
      <c r="A15" s="81">
        <v>1</v>
      </c>
      <c r="B15" s="83" t="s">
        <v>6</v>
      </c>
      <c r="C15" s="86"/>
      <c r="D15" s="117">
        <v>665000000</v>
      </c>
      <c r="E15" s="96"/>
      <c r="F15" s="118">
        <f>'FORMATO 6 '!$Q$15</f>
        <v>8943816.0299999993</v>
      </c>
      <c r="G15" s="81">
        <v>17</v>
      </c>
      <c r="H15" s="83" t="s">
        <v>30</v>
      </c>
      <c r="I15" s="86"/>
      <c r="J15" s="117">
        <v>389179937</v>
      </c>
      <c r="K15" s="86"/>
      <c r="L15" s="118">
        <f>'FORMATO 6 '!$Q$47</f>
        <v>5182587.5</v>
      </c>
    </row>
    <row r="16" spans="1:13" ht="15.75" customHeight="1" x14ac:dyDescent="0.25">
      <c r="A16" s="81"/>
      <c r="B16" s="84"/>
      <c r="C16" s="76"/>
      <c r="D16" s="120"/>
      <c r="E16" s="95"/>
      <c r="F16" s="119"/>
      <c r="G16" s="81"/>
      <c r="H16" s="84"/>
      <c r="I16" s="76"/>
      <c r="J16" s="113"/>
      <c r="K16" s="76"/>
      <c r="L16" s="119"/>
    </row>
    <row r="17" spans="1:12" ht="15.75" customHeight="1" x14ac:dyDescent="0.25">
      <c r="A17" s="81">
        <f>A15+1</f>
        <v>2</v>
      </c>
      <c r="B17" s="79" t="s">
        <v>7</v>
      </c>
      <c r="C17" s="76"/>
      <c r="D17" s="113">
        <v>632300000</v>
      </c>
      <c r="E17" s="95"/>
      <c r="F17" s="114">
        <f>'FORMATO 6 '!$Q$17</f>
        <v>9131558.9900000002</v>
      </c>
      <c r="G17" s="81">
        <f>G15+1</f>
        <v>18</v>
      </c>
      <c r="H17" s="79" t="s">
        <v>30</v>
      </c>
      <c r="I17" s="76"/>
      <c r="J17" s="113">
        <v>500000000</v>
      </c>
      <c r="K17" s="76"/>
      <c r="L17" s="114">
        <f>'FORMATO 6 '!$Q$49</f>
        <v>4060890.8</v>
      </c>
    </row>
    <row r="18" spans="1:12" ht="15.75" customHeight="1" x14ac:dyDescent="0.25">
      <c r="A18" s="81"/>
      <c r="B18" s="79"/>
      <c r="C18" s="76"/>
      <c r="D18" s="113"/>
      <c r="E18" s="95"/>
      <c r="F18" s="114"/>
      <c r="G18" s="81"/>
      <c r="H18" s="79"/>
      <c r="I18" s="76"/>
      <c r="J18" s="113"/>
      <c r="K18" s="76"/>
      <c r="L18" s="114"/>
    </row>
    <row r="19" spans="1:12" ht="15.75" customHeight="1" x14ac:dyDescent="0.25">
      <c r="A19" s="81">
        <f t="shared" ref="A19" si="0">A17+1</f>
        <v>3</v>
      </c>
      <c r="B19" s="79" t="s">
        <v>8</v>
      </c>
      <c r="C19" s="76"/>
      <c r="D19" s="113">
        <v>409057943.31999999</v>
      </c>
      <c r="E19" s="95"/>
      <c r="F19" s="114">
        <f>'FORMATO 6 '!$Q$19</f>
        <v>5568756.9199999999</v>
      </c>
      <c r="G19" s="81">
        <f t="shared" ref="G19" si="1">G17+1</f>
        <v>19</v>
      </c>
      <c r="H19" s="79" t="s">
        <v>30</v>
      </c>
      <c r="I19" s="76"/>
      <c r="J19" s="113">
        <v>1750000000</v>
      </c>
      <c r="K19" s="76"/>
      <c r="L19" s="114">
        <f>'FORMATO 6 '!$Q$51</f>
        <v>21966526.189999998</v>
      </c>
    </row>
    <row r="20" spans="1:12" ht="15.75" customHeight="1" x14ac:dyDescent="0.25">
      <c r="A20" s="81"/>
      <c r="B20" s="79"/>
      <c r="C20" s="76"/>
      <c r="D20" s="113"/>
      <c r="E20" s="95"/>
      <c r="F20" s="114"/>
      <c r="G20" s="81"/>
      <c r="H20" s="79"/>
      <c r="I20" s="76"/>
      <c r="J20" s="113"/>
      <c r="K20" s="76"/>
      <c r="L20" s="114"/>
    </row>
    <row r="21" spans="1:12" ht="15.75" customHeight="1" x14ac:dyDescent="0.25">
      <c r="A21" s="81">
        <f t="shared" ref="A21" si="2">A19+1</f>
        <v>4</v>
      </c>
      <c r="B21" s="79" t="s">
        <v>7</v>
      </c>
      <c r="C21" s="76"/>
      <c r="D21" s="113">
        <v>374700000</v>
      </c>
      <c r="E21" s="95"/>
      <c r="F21" s="114">
        <f>'FORMATO 6 '!$Q$21</f>
        <v>5176755.92</v>
      </c>
      <c r="G21" s="81">
        <f t="shared" ref="G21" si="3">G19+1</f>
        <v>20</v>
      </c>
      <c r="H21" s="79" t="s">
        <v>30</v>
      </c>
      <c r="I21" s="76"/>
      <c r="J21" s="113">
        <v>1920000000</v>
      </c>
      <c r="K21" s="76"/>
      <c r="L21" s="114">
        <f>'FORMATO 6 '!$Q$53</f>
        <v>26474032.560000002</v>
      </c>
    </row>
    <row r="22" spans="1:12" ht="15.75" customHeight="1" x14ac:dyDescent="0.25">
      <c r="A22" s="81"/>
      <c r="B22" s="79"/>
      <c r="C22" s="76"/>
      <c r="D22" s="113"/>
      <c r="E22" s="95"/>
      <c r="F22" s="114"/>
      <c r="G22" s="81"/>
      <c r="H22" s="79"/>
      <c r="I22" s="76"/>
      <c r="J22" s="113"/>
      <c r="K22" s="76"/>
      <c r="L22" s="114"/>
    </row>
    <row r="23" spans="1:12" ht="15.75" customHeight="1" x14ac:dyDescent="0.25">
      <c r="A23" s="81">
        <f t="shared" ref="A23" si="4">A21+1</f>
        <v>5</v>
      </c>
      <c r="B23" s="79" t="s">
        <v>7</v>
      </c>
      <c r="C23" s="76"/>
      <c r="D23" s="113">
        <v>153170629</v>
      </c>
      <c r="E23" s="95"/>
      <c r="F23" s="114">
        <f>'FORMATO 6 '!$Q$23</f>
        <v>2993865.89</v>
      </c>
      <c r="G23" s="81">
        <f t="shared" ref="G23" si="5">G21+1</f>
        <v>21</v>
      </c>
      <c r="H23" s="79" t="s">
        <v>30</v>
      </c>
      <c r="I23" s="76"/>
      <c r="J23" s="113">
        <v>1444885373.0799999</v>
      </c>
      <c r="K23" s="76"/>
      <c r="L23" s="114">
        <f>'FORMATO 6 '!$Q$55</f>
        <v>30085486.989999998</v>
      </c>
    </row>
    <row r="24" spans="1:12" ht="15.75" customHeight="1" x14ac:dyDescent="0.25">
      <c r="A24" s="81"/>
      <c r="B24" s="79"/>
      <c r="C24" s="76"/>
      <c r="D24" s="113"/>
      <c r="E24" s="95"/>
      <c r="F24" s="114"/>
      <c r="G24" s="81"/>
      <c r="H24" s="79"/>
      <c r="I24" s="76"/>
      <c r="J24" s="113"/>
      <c r="K24" s="76"/>
      <c r="L24" s="114"/>
    </row>
    <row r="25" spans="1:12" ht="15.75" customHeight="1" x14ac:dyDescent="0.25">
      <c r="A25" s="81">
        <f t="shared" ref="A25" si="6">A23+1</f>
        <v>6</v>
      </c>
      <c r="B25" s="79" t="s">
        <v>9</v>
      </c>
      <c r="C25" s="76"/>
      <c r="D25" s="113">
        <v>2191682494.4400001</v>
      </c>
      <c r="E25" s="95"/>
      <c r="F25" s="114">
        <f>'FORMATO 6 '!$Q$25</f>
        <v>46061782.010000005</v>
      </c>
      <c r="G25" s="81">
        <f t="shared" ref="G25" si="7">G23+1</f>
        <v>22</v>
      </c>
      <c r="H25" s="79" t="s">
        <v>30</v>
      </c>
      <c r="I25" s="76"/>
      <c r="J25" s="113">
        <v>1928217853.28</v>
      </c>
      <c r="K25" s="76"/>
      <c r="L25" s="114">
        <f>'FORMATO 6 '!$Q$57</f>
        <v>41723319.689999998</v>
      </c>
    </row>
    <row r="26" spans="1:12" ht="15.75" customHeight="1" x14ac:dyDescent="0.25">
      <c r="A26" s="81"/>
      <c r="B26" s="79"/>
      <c r="C26" s="76"/>
      <c r="D26" s="113"/>
      <c r="E26" s="95"/>
      <c r="F26" s="114"/>
      <c r="G26" s="81"/>
      <c r="H26" s="79"/>
      <c r="I26" s="76"/>
      <c r="J26" s="113"/>
      <c r="K26" s="76"/>
      <c r="L26" s="114"/>
    </row>
    <row r="27" spans="1:12" ht="15.75" customHeight="1" x14ac:dyDescent="0.25">
      <c r="A27" s="81">
        <f t="shared" ref="A27" si="8">A25+1</f>
        <v>7</v>
      </c>
      <c r="B27" s="79" t="s">
        <v>7</v>
      </c>
      <c r="C27" s="76"/>
      <c r="D27" s="113">
        <v>249553564</v>
      </c>
      <c r="E27" s="95"/>
      <c r="F27" s="114">
        <f>'FORMATO 6 '!$Q$27</f>
        <v>4598665.3099999996</v>
      </c>
      <c r="G27" s="81">
        <f t="shared" ref="G27" si="9">G25+1</f>
        <v>23</v>
      </c>
      <c r="H27" s="79" t="s">
        <v>30</v>
      </c>
      <c r="I27" s="76"/>
      <c r="J27" s="113">
        <v>1000000000</v>
      </c>
      <c r="K27" s="76"/>
      <c r="L27" s="114">
        <f>'FORMATO 6 '!$Q$59</f>
        <v>17890547.91</v>
      </c>
    </row>
    <row r="28" spans="1:12" ht="15.75" customHeight="1" x14ac:dyDescent="0.25">
      <c r="A28" s="81"/>
      <c r="B28" s="79"/>
      <c r="C28" s="76"/>
      <c r="D28" s="113"/>
      <c r="E28" s="95"/>
      <c r="F28" s="114"/>
      <c r="G28" s="81"/>
      <c r="H28" s="79"/>
      <c r="I28" s="76"/>
      <c r="J28" s="113"/>
      <c r="K28" s="76"/>
      <c r="L28" s="114"/>
    </row>
    <row r="29" spans="1:12" ht="15.75" customHeight="1" x14ac:dyDescent="0.25">
      <c r="A29" s="81">
        <f t="shared" ref="A29" si="10">A27+1</f>
        <v>8</v>
      </c>
      <c r="B29" s="79" t="s">
        <v>9</v>
      </c>
      <c r="C29" s="76"/>
      <c r="D29" s="116">
        <v>490326868.06999999</v>
      </c>
      <c r="E29" s="95"/>
      <c r="F29" s="114">
        <f>'FORMATO 6 '!$Q$29</f>
        <v>10189473.82</v>
      </c>
      <c r="G29" s="81">
        <f t="shared" ref="G29" si="11">G27+1</f>
        <v>24</v>
      </c>
      <c r="H29" s="79" t="s">
        <v>30</v>
      </c>
      <c r="I29" s="76"/>
      <c r="J29" s="113">
        <v>1000000000</v>
      </c>
      <c r="K29" s="76"/>
      <c r="L29" s="114">
        <f>'FORMATO 6 '!$Q$61</f>
        <v>19249157.369999997</v>
      </c>
    </row>
    <row r="30" spans="1:12" ht="15.75" customHeight="1" x14ac:dyDescent="0.25">
      <c r="A30" s="81"/>
      <c r="B30" s="79"/>
      <c r="C30" s="76"/>
      <c r="D30" s="116"/>
      <c r="E30" s="95"/>
      <c r="F30" s="114"/>
      <c r="G30" s="81"/>
      <c r="H30" s="79"/>
      <c r="I30" s="76"/>
      <c r="J30" s="113"/>
      <c r="K30" s="76"/>
      <c r="L30" s="114"/>
    </row>
    <row r="31" spans="1:12" ht="15" customHeight="1" x14ac:dyDescent="0.25">
      <c r="A31" s="81">
        <f t="shared" ref="A31" si="12">A29+1</f>
        <v>9</v>
      </c>
      <c r="B31" s="82" t="s">
        <v>7</v>
      </c>
      <c r="C31" s="76"/>
      <c r="D31" s="115">
        <v>949001040.55999994</v>
      </c>
      <c r="E31" s="95"/>
      <c r="F31" s="114">
        <f>'FORMATO 6 '!$Q$31</f>
        <v>18563880.329999998</v>
      </c>
      <c r="G31" s="81">
        <f t="shared" ref="G31" si="13">G29+1</f>
        <v>25</v>
      </c>
      <c r="H31" s="79" t="s">
        <v>30</v>
      </c>
      <c r="I31" s="76"/>
      <c r="J31" s="116">
        <v>300000000</v>
      </c>
      <c r="K31" s="76"/>
      <c r="L31" s="114">
        <f>'FORMATO 6 '!$Q$63</f>
        <v>6202500</v>
      </c>
    </row>
    <row r="32" spans="1:12" ht="15" customHeight="1" x14ac:dyDescent="0.25">
      <c r="A32" s="81"/>
      <c r="B32" s="82"/>
      <c r="C32" s="76"/>
      <c r="D32" s="115"/>
      <c r="E32" s="95"/>
      <c r="F32" s="114"/>
      <c r="G32" s="81"/>
      <c r="H32" s="79"/>
      <c r="I32" s="76"/>
      <c r="J32" s="116"/>
      <c r="K32" s="76"/>
      <c r="L32" s="114"/>
    </row>
    <row r="33" spans="1:12" ht="15.75" customHeight="1" x14ac:dyDescent="0.25">
      <c r="A33" s="81">
        <f t="shared" ref="A33" si="14">A31+1</f>
        <v>10</v>
      </c>
      <c r="B33" s="82" t="s">
        <v>10</v>
      </c>
      <c r="C33" s="76"/>
      <c r="D33" s="113">
        <v>100000000</v>
      </c>
      <c r="E33" s="95"/>
      <c r="F33" s="114">
        <f>'FORMATO 6 '!$Q$33</f>
        <v>690295.99</v>
      </c>
      <c r="G33" s="81">
        <f t="shared" ref="G33" si="15">G31+1</f>
        <v>26</v>
      </c>
      <c r="H33" s="79" t="s">
        <v>30</v>
      </c>
      <c r="I33" s="76"/>
      <c r="J33" s="115">
        <v>299888355</v>
      </c>
      <c r="K33" s="76"/>
      <c r="L33" s="114">
        <f>'FORMATO 6 '!$Q$65</f>
        <v>6123271.3100000005</v>
      </c>
    </row>
    <row r="34" spans="1:12" ht="15.75" customHeight="1" x14ac:dyDescent="0.25">
      <c r="A34" s="81"/>
      <c r="B34" s="82"/>
      <c r="C34" s="76"/>
      <c r="D34" s="113"/>
      <c r="E34" s="95"/>
      <c r="F34" s="114"/>
      <c r="G34" s="81"/>
      <c r="H34" s="79"/>
      <c r="I34" s="76"/>
      <c r="J34" s="115"/>
      <c r="K34" s="76"/>
      <c r="L34" s="114"/>
    </row>
    <row r="35" spans="1:12" ht="15" customHeight="1" x14ac:dyDescent="0.25">
      <c r="A35" s="81">
        <f t="shared" ref="A35" si="16">A33+1</f>
        <v>11</v>
      </c>
      <c r="B35" s="82" t="s">
        <v>11</v>
      </c>
      <c r="C35" s="76"/>
      <c r="D35" s="113">
        <v>500000000</v>
      </c>
      <c r="E35" s="95"/>
      <c r="F35" s="114">
        <f>'FORMATO 6 '!$Q$35</f>
        <v>9985695.879999999</v>
      </c>
      <c r="G35" s="81">
        <f t="shared" ref="G35:G43" si="17">G33+1</f>
        <v>27</v>
      </c>
      <c r="H35" s="79" t="s">
        <v>30</v>
      </c>
      <c r="I35" s="76"/>
      <c r="J35" s="113">
        <v>223786059</v>
      </c>
      <c r="K35" s="76"/>
      <c r="L35" s="114">
        <f>'FORMATO 6 '!$Q$67</f>
        <v>4312953.03</v>
      </c>
    </row>
    <row r="36" spans="1:12" ht="15" customHeight="1" x14ac:dyDescent="0.25">
      <c r="A36" s="81"/>
      <c r="B36" s="82"/>
      <c r="C36" s="76"/>
      <c r="D36" s="113"/>
      <c r="E36" s="95"/>
      <c r="F36" s="114"/>
      <c r="G36" s="81"/>
      <c r="H36" s="79"/>
      <c r="I36" s="76"/>
      <c r="J36" s="113"/>
      <c r="K36" s="76"/>
      <c r="L36" s="114"/>
    </row>
    <row r="37" spans="1:12" ht="15" customHeight="1" x14ac:dyDescent="0.25">
      <c r="A37" s="81">
        <f t="shared" ref="A37" si="18">A35+1</f>
        <v>12</v>
      </c>
      <c r="B37" s="82" t="s">
        <v>7</v>
      </c>
      <c r="C37" s="76"/>
      <c r="D37" s="113">
        <v>1400000000</v>
      </c>
      <c r="E37" s="95"/>
      <c r="F37" s="114">
        <f>'FORMATO 6 '!$Q$37</f>
        <v>29224490.5</v>
      </c>
      <c r="G37" s="81">
        <f t="shared" si="17"/>
        <v>28</v>
      </c>
      <c r="H37" s="79" t="s">
        <v>30</v>
      </c>
      <c r="I37" s="76"/>
      <c r="J37" s="113">
        <v>500379494</v>
      </c>
      <c r="K37" s="76"/>
      <c r="L37" s="114">
        <f>'FORMATO 6 '!$Q$69</f>
        <v>10149453.66</v>
      </c>
    </row>
    <row r="38" spans="1:12" ht="15" customHeight="1" x14ac:dyDescent="0.25">
      <c r="A38" s="81"/>
      <c r="B38" s="82"/>
      <c r="C38" s="76"/>
      <c r="D38" s="113"/>
      <c r="E38" s="95"/>
      <c r="F38" s="114"/>
      <c r="G38" s="81"/>
      <c r="H38" s="79"/>
      <c r="I38" s="76"/>
      <c r="J38" s="113"/>
      <c r="K38" s="76"/>
      <c r="L38" s="114"/>
    </row>
    <row r="39" spans="1:12" ht="15" customHeight="1" x14ac:dyDescent="0.25">
      <c r="A39" s="81">
        <f t="shared" ref="A39" si="19">A37+1</f>
        <v>13</v>
      </c>
      <c r="B39" s="82" t="s">
        <v>7</v>
      </c>
      <c r="C39" s="76"/>
      <c r="D39" s="113">
        <v>610000000</v>
      </c>
      <c r="E39" s="95"/>
      <c r="F39" s="114">
        <f>'FORMATO 6 '!$Q$39</f>
        <v>13007988.460000001</v>
      </c>
      <c r="G39" s="81">
        <f t="shared" si="17"/>
        <v>29</v>
      </c>
      <c r="H39" s="79" t="s">
        <v>30</v>
      </c>
      <c r="I39" s="76"/>
      <c r="J39" s="113">
        <v>86788886</v>
      </c>
      <c r="K39" s="76"/>
      <c r="L39" s="114">
        <f>'FORMATO 6 '!$Q$71</f>
        <v>1841735.81</v>
      </c>
    </row>
    <row r="40" spans="1:12" ht="15" customHeight="1" x14ac:dyDescent="0.25">
      <c r="A40" s="81"/>
      <c r="B40" s="82"/>
      <c r="C40" s="76"/>
      <c r="D40" s="113"/>
      <c r="E40" s="95"/>
      <c r="F40" s="114"/>
      <c r="G40" s="81"/>
      <c r="H40" s="79"/>
      <c r="I40" s="76"/>
      <c r="J40" s="113"/>
      <c r="K40" s="76"/>
      <c r="L40" s="114"/>
    </row>
    <row r="41" spans="1:12" ht="15" customHeight="1" x14ac:dyDescent="0.25">
      <c r="A41" s="81">
        <f t="shared" ref="A41:A45" si="20">A39+1</f>
        <v>14</v>
      </c>
      <c r="B41" s="82" t="s">
        <v>8</v>
      </c>
      <c r="C41" s="76"/>
      <c r="D41" s="113">
        <v>1355000000</v>
      </c>
      <c r="E41" s="95"/>
      <c r="F41" s="114">
        <f>'FORMATO 6 '!$Q$41</f>
        <v>28220463.219999999</v>
      </c>
      <c r="G41" s="81">
        <f t="shared" si="17"/>
        <v>30</v>
      </c>
      <c r="H41" s="79" t="s">
        <v>30</v>
      </c>
      <c r="I41" s="76"/>
      <c r="J41" s="113">
        <v>56998668</v>
      </c>
      <c r="K41" s="76"/>
      <c r="L41" s="114">
        <f>'FORMATO 6 '!$Q$73</f>
        <v>1230599.99</v>
      </c>
    </row>
    <row r="42" spans="1:12" ht="15" customHeight="1" x14ac:dyDescent="0.25">
      <c r="A42" s="81"/>
      <c r="B42" s="82"/>
      <c r="C42" s="76"/>
      <c r="D42" s="113"/>
      <c r="E42" s="95"/>
      <c r="F42" s="114"/>
      <c r="G42" s="81"/>
      <c r="H42" s="79"/>
      <c r="I42" s="76"/>
      <c r="J42" s="113"/>
      <c r="K42" s="76"/>
      <c r="L42" s="114"/>
    </row>
    <row r="43" spans="1:12" ht="15" customHeight="1" x14ac:dyDescent="0.25">
      <c r="A43" s="81">
        <f t="shared" si="20"/>
        <v>15</v>
      </c>
      <c r="B43" s="82" t="s">
        <v>82</v>
      </c>
      <c r="C43" s="76"/>
      <c r="D43" s="113">
        <v>535000000</v>
      </c>
      <c r="E43" s="95"/>
      <c r="F43" s="114">
        <f>'FORMATO 6 '!$Q$43</f>
        <v>11334441.629999999</v>
      </c>
      <c r="G43" s="81">
        <f t="shared" si="17"/>
        <v>31</v>
      </c>
      <c r="H43" s="79" t="s">
        <v>30</v>
      </c>
      <c r="I43" s="76"/>
      <c r="J43" s="113">
        <v>420000000</v>
      </c>
      <c r="K43" s="76"/>
      <c r="L43" s="114">
        <f>'FORMATO 6 '!$Q$75</f>
        <v>9181802.4400000013</v>
      </c>
    </row>
    <row r="44" spans="1:12" ht="15" customHeight="1" x14ac:dyDescent="0.25">
      <c r="A44" s="81"/>
      <c r="B44" s="82"/>
      <c r="C44" s="76"/>
      <c r="D44" s="113"/>
      <c r="E44" s="95"/>
      <c r="F44" s="114"/>
      <c r="G44" s="81"/>
      <c r="H44" s="79"/>
      <c r="I44" s="76"/>
      <c r="J44" s="113"/>
      <c r="K44" s="76"/>
      <c r="L44" s="114"/>
    </row>
    <row r="45" spans="1:12" ht="15" customHeight="1" x14ac:dyDescent="0.25">
      <c r="A45" s="81">
        <f t="shared" si="20"/>
        <v>16</v>
      </c>
      <c r="B45" s="82" t="s">
        <v>9</v>
      </c>
      <c r="C45" s="76"/>
      <c r="D45" s="113">
        <v>735000000</v>
      </c>
      <c r="E45" s="95"/>
      <c r="F45" s="114">
        <f>'FORMATO 6 '!$Q$45</f>
        <v>15237856.800000001</v>
      </c>
      <c r="L45" s="28"/>
    </row>
    <row r="46" spans="1:12" ht="15" customHeight="1" x14ac:dyDescent="0.25">
      <c r="A46" s="81"/>
      <c r="B46" s="82"/>
      <c r="C46" s="76"/>
      <c r="D46" s="113"/>
      <c r="E46" s="95"/>
      <c r="F46" s="114"/>
      <c r="L46" s="28"/>
    </row>
    <row r="47" spans="1:12" ht="15" customHeight="1" x14ac:dyDescent="0.25">
      <c r="F47" s="28"/>
      <c r="L47" s="28"/>
    </row>
    <row r="48" spans="1:12" ht="15" customHeight="1" x14ac:dyDescent="0.25">
      <c r="A48" s="102" t="s">
        <v>52</v>
      </c>
      <c r="B48" s="102"/>
      <c r="C48" s="102"/>
      <c r="D48" s="102"/>
      <c r="E48" s="103">
        <f>SUM(F15:F46)</f>
        <v>218929787.70000002</v>
      </c>
      <c r="F48" s="103"/>
      <c r="H48" s="102" t="s">
        <v>53</v>
      </c>
      <c r="I48" s="102"/>
      <c r="J48" s="102"/>
      <c r="K48" s="99">
        <f>SUM(L15:L47)</f>
        <v>205674865.25</v>
      </c>
      <c r="L48" s="99"/>
    </row>
    <row r="49" spans="1:12" ht="15" customHeight="1" x14ac:dyDescent="0.25">
      <c r="A49" s="102"/>
      <c r="B49" s="102"/>
      <c r="C49" s="102"/>
      <c r="D49" s="102"/>
      <c r="E49" s="103"/>
      <c r="F49" s="103"/>
      <c r="H49" s="102"/>
      <c r="I49" s="102"/>
      <c r="J49" s="102"/>
      <c r="K49" s="99"/>
      <c r="L49" s="99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100" t="s">
        <v>57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1">
        <f>K48+E48</f>
        <v>424604652.95000005</v>
      </c>
      <c r="L51" s="101"/>
    </row>
    <row r="52" spans="1:12" ht="15" customHeight="1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101"/>
    </row>
  </sheetData>
  <mergeCells count="193"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K43:K44"/>
    <mergeCell ref="L43:L44"/>
    <mergeCell ref="K41:K42"/>
    <mergeCell ref="A48:D49"/>
    <mergeCell ref="E48:F49"/>
    <mergeCell ref="H48:J49"/>
    <mergeCell ref="K48:L49"/>
    <mergeCell ref="A39:A40"/>
    <mergeCell ref="B39:B40"/>
    <mergeCell ref="C39:C40"/>
    <mergeCell ref="D39:D40"/>
    <mergeCell ref="E39:E40"/>
    <mergeCell ref="A51:J52"/>
    <mergeCell ref="K51:L52"/>
    <mergeCell ref="A41:A42"/>
    <mergeCell ref="B41:B42"/>
    <mergeCell ref="C41:C42"/>
    <mergeCell ref="D41:D42"/>
    <mergeCell ref="E41:E42"/>
    <mergeCell ref="F41:F42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43:G44"/>
    <mergeCell ref="H43:H44"/>
    <mergeCell ref="I43:I44"/>
    <mergeCell ref="J43:J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B41"/>
  <sheetViews>
    <sheetView zoomScale="110" zoomScaleNormal="110" workbookViewId="0">
      <selection activeCell="K17" sqref="K17:K18"/>
    </sheetView>
  </sheetViews>
  <sheetFormatPr baseColWidth="10" defaultRowHeight="15" x14ac:dyDescent="0.25"/>
  <cols>
    <col min="1" max="1" width="4.42578125" customWidth="1"/>
    <col min="2" max="2" width="17.5703125" customWidth="1"/>
    <col min="3" max="3" width="2.5703125" customWidth="1"/>
    <col min="4" max="4" width="17.85546875" customWidth="1"/>
    <col min="5" max="5" width="3" customWidth="1"/>
    <col min="6" max="6" width="20.85546875" customWidth="1"/>
    <col min="7" max="7" width="2.28515625" customWidth="1"/>
    <col min="8" max="8" width="18.28515625" customWidth="1"/>
    <col min="9" max="9" width="22.85546875" customWidth="1"/>
    <col min="10" max="10" width="3" customWidth="1"/>
    <col min="11" max="11" width="17.140625" customWidth="1"/>
    <col min="12" max="12" width="3.5703125" customWidth="1"/>
    <col min="13" max="13" width="32" customWidth="1"/>
  </cols>
  <sheetData>
    <row r="11" spans="1:19" ht="8.25" customHeight="1" x14ac:dyDescent="0.25"/>
    <row r="12" spans="1:19" ht="4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8"/>
      <c r="O12" s="8"/>
      <c r="P12" s="8"/>
      <c r="Q12" s="8"/>
      <c r="R12" s="8"/>
      <c r="S12" s="8"/>
    </row>
    <row r="13" spans="1:19" ht="47.25" customHeight="1" x14ac:dyDescent="0.25">
      <c r="A13" s="1"/>
      <c r="B13" s="38" t="s">
        <v>99</v>
      </c>
      <c r="C13" s="1"/>
      <c r="D13" s="39" t="s">
        <v>100</v>
      </c>
      <c r="E13" s="1"/>
      <c r="F13" s="38" t="s">
        <v>102</v>
      </c>
      <c r="G13" s="39"/>
      <c r="H13" s="38" t="s">
        <v>185</v>
      </c>
      <c r="I13" s="38" t="s">
        <v>111</v>
      </c>
      <c r="J13" s="39"/>
      <c r="K13" s="38" t="s">
        <v>55</v>
      </c>
      <c r="L13" s="39"/>
      <c r="M13" s="8"/>
      <c r="N13" s="8"/>
      <c r="O13" s="8"/>
      <c r="P13" s="8"/>
      <c r="Q13" s="8"/>
      <c r="R13" s="8"/>
      <c r="S13" s="8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8"/>
      <c r="P14" s="8"/>
      <c r="Q14" s="8"/>
      <c r="R14" s="8"/>
      <c r="S14" s="8"/>
    </row>
    <row r="15" spans="1:19" x14ac:dyDescent="0.25">
      <c r="A15" s="81">
        <v>1</v>
      </c>
      <c r="B15" s="123" t="s">
        <v>6</v>
      </c>
      <c r="C15" s="76"/>
      <c r="D15" s="123" t="s">
        <v>103</v>
      </c>
      <c r="E15" s="76"/>
      <c r="F15" s="121">
        <v>10100000</v>
      </c>
      <c r="G15" s="76"/>
      <c r="H15" s="121">
        <v>7070000</v>
      </c>
      <c r="I15" s="122">
        <v>3030000</v>
      </c>
      <c r="J15" s="76"/>
      <c r="K15" s="121">
        <f>H15-I15</f>
        <v>4040000</v>
      </c>
      <c r="L15" s="76"/>
      <c r="M15" s="27"/>
    </row>
    <row r="16" spans="1:19" x14ac:dyDescent="0.25">
      <c r="A16" s="81"/>
      <c r="B16" s="123"/>
      <c r="C16" s="76"/>
      <c r="D16" s="123"/>
      <c r="E16" s="76"/>
      <c r="F16" s="121"/>
      <c r="G16" s="76"/>
      <c r="H16" s="121"/>
      <c r="I16" s="122"/>
      <c r="J16" s="76"/>
      <c r="K16" s="121"/>
      <c r="L16" s="76"/>
      <c r="M16" s="27"/>
    </row>
    <row r="17" spans="1:13" x14ac:dyDescent="0.25">
      <c r="A17" s="81">
        <f>A15+1</f>
        <v>2</v>
      </c>
      <c r="B17" s="123" t="s">
        <v>6</v>
      </c>
      <c r="C17" s="76"/>
      <c r="D17" s="123" t="s">
        <v>104</v>
      </c>
      <c r="E17" s="76"/>
      <c r="F17" s="121">
        <v>3598556</v>
      </c>
      <c r="G17" s="76"/>
      <c r="H17" s="121">
        <v>1559718.6600000001</v>
      </c>
      <c r="I17" s="122">
        <f>H17-K17</f>
        <v>1559718.6600000001</v>
      </c>
      <c r="J17" s="76"/>
      <c r="K17" s="121">
        <v>0</v>
      </c>
      <c r="L17" s="76"/>
      <c r="M17" s="28"/>
    </row>
    <row r="18" spans="1:13" x14ac:dyDescent="0.25">
      <c r="A18" s="81"/>
      <c r="B18" s="123"/>
      <c r="C18" s="76"/>
      <c r="D18" s="123"/>
      <c r="E18" s="76"/>
      <c r="F18" s="121"/>
      <c r="G18" s="76"/>
      <c r="H18" s="121"/>
      <c r="I18" s="122"/>
      <c r="J18" s="76"/>
      <c r="K18" s="121"/>
      <c r="L18" s="76"/>
      <c r="M18" s="28"/>
    </row>
    <row r="19" spans="1:13" ht="15" customHeight="1" x14ac:dyDescent="0.25">
      <c r="A19" s="81">
        <f t="shared" ref="A19" si="0">A17+1</f>
        <v>3</v>
      </c>
      <c r="B19" s="123" t="s">
        <v>7</v>
      </c>
      <c r="C19" s="76"/>
      <c r="D19" s="123" t="s">
        <v>105</v>
      </c>
      <c r="E19" s="76"/>
      <c r="F19" s="121">
        <v>150000000</v>
      </c>
      <c r="G19" s="76"/>
      <c r="H19" s="121">
        <v>0</v>
      </c>
      <c r="I19" s="122">
        <v>0</v>
      </c>
      <c r="J19" s="76"/>
      <c r="K19" s="121">
        <f t="shared" ref="K19" si="1">H19-I19</f>
        <v>0</v>
      </c>
      <c r="L19" s="76"/>
      <c r="M19" s="28"/>
    </row>
    <row r="20" spans="1:13" ht="15" customHeight="1" x14ac:dyDescent="0.25">
      <c r="A20" s="81"/>
      <c r="B20" s="123"/>
      <c r="C20" s="76"/>
      <c r="D20" s="123"/>
      <c r="E20" s="76"/>
      <c r="F20" s="121"/>
      <c r="G20" s="76"/>
      <c r="H20" s="121"/>
      <c r="I20" s="122"/>
      <c r="J20" s="76"/>
      <c r="K20" s="121"/>
      <c r="L20" s="76"/>
    </row>
    <row r="21" spans="1:13" ht="15" customHeight="1" x14ac:dyDescent="0.25">
      <c r="A21" s="81">
        <f t="shared" ref="A21" si="2">A19+1</f>
        <v>4</v>
      </c>
      <c r="B21" s="123" t="s">
        <v>8</v>
      </c>
      <c r="C21" s="76"/>
      <c r="D21" s="123" t="s">
        <v>105</v>
      </c>
      <c r="E21" s="76"/>
      <c r="F21" s="121">
        <v>100000000</v>
      </c>
      <c r="G21" s="76"/>
      <c r="H21" s="121">
        <v>58333333.350000009</v>
      </c>
      <c r="I21" s="122">
        <v>24999999.990000002</v>
      </c>
      <c r="J21" s="76"/>
      <c r="K21" s="121">
        <f t="shared" ref="K21" si="3">H21-I21</f>
        <v>33333333.360000007</v>
      </c>
      <c r="L21" s="76"/>
      <c r="M21" s="28"/>
    </row>
    <row r="22" spans="1:13" ht="15" customHeight="1" x14ac:dyDescent="0.25">
      <c r="A22" s="81"/>
      <c r="B22" s="123"/>
      <c r="C22" s="76"/>
      <c r="D22" s="123"/>
      <c r="E22" s="76"/>
      <c r="F22" s="121"/>
      <c r="G22" s="76"/>
      <c r="H22" s="121"/>
      <c r="I22" s="122"/>
      <c r="J22" s="76"/>
      <c r="K22" s="121"/>
      <c r="L22" s="76"/>
    </row>
    <row r="23" spans="1:13" ht="15" customHeight="1" x14ac:dyDescent="0.25">
      <c r="A23" s="81">
        <f t="shared" ref="A23:A29" si="4">A21+1</f>
        <v>5</v>
      </c>
      <c r="B23" s="123" t="s">
        <v>7</v>
      </c>
      <c r="C23" s="76"/>
      <c r="D23" s="123" t="s">
        <v>105</v>
      </c>
      <c r="E23" s="76"/>
      <c r="F23" s="121">
        <v>150000000</v>
      </c>
      <c r="G23" s="76"/>
      <c r="H23" s="121">
        <v>150000000</v>
      </c>
      <c r="I23" s="122">
        <v>50000000</v>
      </c>
      <c r="J23" s="76"/>
      <c r="K23" s="121">
        <f t="shared" ref="K23" si="5">H23-I23</f>
        <v>100000000</v>
      </c>
      <c r="L23" s="76"/>
    </row>
    <row r="24" spans="1:13" ht="15" customHeight="1" x14ac:dyDescent="0.25">
      <c r="A24" s="81"/>
      <c r="B24" s="123"/>
      <c r="C24" s="76"/>
      <c r="D24" s="123"/>
      <c r="E24" s="76"/>
      <c r="F24" s="121"/>
      <c r="G24" s="76"/>
      <c r="H24" s="121"/>
      <c r="I24" s="122"/>
      <c r="J24" s="76"/>
      <c r="K24" s="121"/>
      <c r="L24" s="76"/>
    </row>
    <row r="25" spans="1:13" ht="15" customHeight="1" x14ac:dyDescent="0.25">
      <c r="A25" s="81">
        <f t="shared" si="4"/>
        <v>6</v>
      </c>
      <c r="B25" s="123" t="s">
        <v>8</v>
      </c>
      <c r="C25" s="123"/>
      <c r="D25" s="123" t="s">
        <v>105</v>
      </c>
      <c r="E25" s="123"/>
      <c r="F25" s="121">
        <v>40000000</v>
      </c>
      <c r="G25" s="123"/>
      <c r="H25" s="121">
        <v>40000000</v>
      </c>
      <c r="I25" s="122">
        <v>13333333.34</v>
      </c>
      <c r="J25" s="123"/>
      <c r="K25" s="121">
        <f t="shared" ref="K25" si="6">H25-I25</f>
        <v>26666666.66</v>
      </c>
      <c r="L25" s="44"/>
    </row>
    <row r="26" spans="1:13" ht="15" customHeight="1" x14ac:dyDescent="0.25">
      <c r="A26" s="81"/>
      <c r="B26" s="123"/>
      <c r="C26" s="123"/>
      <c r="D26" s="123"/>
      <c r="E26" s="123"/>
      <c r="F26" s="121"/>
      <c r="G26" s="123"/>
      <c r="H26" s="121"/>
      <c r="I26" s="122"/>
      <c r="J26" s="123"/>
      <c r="K26" s="121"/>
      <c r="L26" s="44"/>
    </row>
    <row r="27" spans="1:13" ht="15" customHeight="1" x14ac:dyDescent="0.25">
      <c r="A27" s="81">
        <f t="shared" si="4"/>
        <v>7</v>
      </c>
      <c r="B27" s="123" t="s">
        <v>6</v>
      </c>
      <c r="C27" s="76"/>
      <c r="D27" s="123" t="s">
        <v>101</v>
      </c>
      <c r="E27" s="76"/>
      <c r="F27" s="121">
        <v>35000000</v>
      </c>
      <c r="G27" s="76"/>
      <c r="H27" s="121">
        <v>0</v>
      </c>
      <c r="I27" s="122">
        <v>0</v>
      </c>
      <c r="J27" s="76"/>
      <c r="K27" s="121">
        <f t="shared" ref="K27" si="7">H27-I27</f>
        <v>0</v>
      </c>
      <c r="L27" s="52"/>
    </row>
    <row r="28" spans="1:13" ht="15" customHeight="1" x14ac:dyDescent="0.25">
      <c r="A28" s="81"/>
      <c r="B28" s="123"/>
      <c r="C28" s="76"/>
      <c r="D28" s="123"/>
      <c r="E28" s="76"/>
      <c r="F28" s="121"/>
      <c r="G28" s="76"/>
      <c r="H28" s="121"/>
      <c r="I28" s="122"/>
      <c r="J28" s="76"/>
      <c r="K28" s="121"/>
      <c r="L28" s="52"/>
    </row>
    <row r="29" spans="1:13" ht="15" customHeight="1" x14ac:dyDescent="0.25">
      <c r="A29" s="81">
        <f t="shared" si="4"/>
        <v>8</v>
      </c>
      <c r="B29" s="123" t="s">
        <v>106</v>
      </c>
      <c r="C29" s="123"/>
      <c r="D29" s="123" t="s">
        <v>101</v>
      </c>
      <c r="E29" s="76"/>
      <c r="F29" s="121">
        <v>35000000</v>
      </c>
      <c r="G29" s="76"/>
      <c r="H29" s="121">
        <v>30755991</v>
      </c>
      <c r="I29" s="122">
        <v>12953995</v>
      </c>
      <c r="J29" s="76"/>
      <c r="K29" s="121">
        <f t="shared" ref="K29" si="8">H29-I29</f>
        <v>17801996</v>
      </c>
      <c r="L29" s="53"/>
    </row>
    <row r="30" spans="1:13" ht="15" customHeight="1" x14ac:dyDescent="0.25">
      <c r="A30" s="81"/>
      <c r="B30" s="123"/>
      <c r="C30" s="123"/>
      <c r="D30" s="123"/>
      <c r="E30" s="76"/>
      <c r="F30" s="121"/>
      <c r="G30" s="76"/>
      <c r="H30" s="121"/>
      <c r="I30" s="122"/>
      <c r="J30" s="76"/>
      <c r="K30" s="121"/>
      <c r="L30" s="53"/>
    </row>
    <row r="31" spans="1:13" x14ac:dyDescent="0.25">
      <c r="A31" s="124" t="s">
        <v>98</v>
      </c>
      <c r="B31" s="124"/>
      <c r="C31" s="124"/>
      <c r="D31" s="124"/>
      <c r="E31" s="124"/>
      <c r="F31" s="125">
        <f>SUM(K15:K30)</f>
        <v>181841996.02000001</v>
      </c>
    </row>
    <row r="32" spans="1:13" x14ac:dyDescent="0.25">
      <c r="A32" s="124"/>
      <c r="B32" s="124"/>
      <c r="C32" s="124"/>
      <c r="D32" s="124"/>
      <c r="E32" s="124"/>
      <c r="F32" s="125"/>
    </row>
    <row r="38" spans="28:28" ht="23.25" x14ac:dyDescent="0.35">
      <c r="AB38" s="17"/>
    </row>
    <row r="39" spans="28:28" ht="23.25" x14ac:dyDescent="0.35">
      <c r="AB39" s="17"/>
    </row>
    <row r="40" spans="28:28" ht="23.25" x14ac:dyDescent="0.35">
      <c r="AB40" s="17"/>
    </row>
    <row r="41" spans="28:28" ht="23.25" x14ac:dyDescent="0.35">
      <c r="AB41" s="17"/>
    </row>
  </sheetData>
  <mergeCells count="94">
    <mergeCell ref="K29:K30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29:A30"/>
    <mergeCell ref="J27:J28"/>
    <mergeCell ref="K27:K28"/>
    <mergeCell ref="J15:J16"/>
    <mergeCell ref="J17:J18"/>
    <mergeCell ref="J19:J20"/>
    <mergeCell ref="L21:L24"/>
    <mergeCell ref="K15:K16"/>
    <mergeCell ref="K17:K18"/>
    <mergeCell ref="K19:K20"/>
    <mergeCell ref="J21:J22"/>
    <mergeCell ref="K21:K22"/>
    <mergeCell ref="L15:L16"/>
    <mergeCell ref="L17:L18"/>
    <mergeCell ref="L19:L20"/>
    <mergeCell ref="A21:A22"/>
    <mergeCell ref="G21:G22"/>
    <mergeCell ref="I21:I22"/>
    <mergeCell ref="G27:G28"/>
    <mergeCell ref="H15:H16"/>
    <mergeCell ref="H17:H18"/>
    <mergeCell ref="H19:H20"/>
    <mergeCell ref="H21:H22"/>
    <mergeCell ref="I15:I16"/>
    <mergeCell ref="G15:G16"/>
    <mergeCell ref="G17:G18"/>
    <mergeCell ref="G19:G20"/>
    <mergeCell ref="I17:I18"/>
    <mergeCell ref="I19:I20"/>
    <mergeCell ref="H27:H28"/>
    <mergeCell ref="A15:A16"/>
    <mergeCell ref="A17:A18"/>
    <mergeCell ref="B15:B16"/>
    <mergeCell ref="D15:D16"/>
    <mergeCell ref="F15:F16"/>
    <mergeCell ref="B17:B18"/>
    <mergeCell ref="D17:D18"/>
    <mergeCell ref="F17:F18"/>
    <mergeCell ref="E15:E16"/>
    <mergeCell ref="E17:E18"/>
    <mergeCell ref="C15:C16"/>
    <mergeCell ref="C17:C18"/>
    <mergeCell ref="B19:B20"/>
    <mergeCell ref="D19:D20"/>
    <mergeCell ref="E21:E22"/>
    <mergeCell ref="F21:F22"/>
    <mergeCell ref="B27:B28"/>
    <mergeCell ref="F23:F24"/>
    <mergeCell ref="I27:I28"/>
    <mergeCell ref="A25:A26"/>
    <mergeCell ref="A31:E32"/>
    <mergeCell ref="F31:F32"/>
    <mergeCell ref="F19:F20"/>
    <mergeCell ref="E19:E20"/>
    <mergeCell ref="C19:C20"/>
    <mergeCell ref="C27:C28"/>
    <mergeCell ref="D27:D28"/>
    <mergeCell ref="E27:E28"/>
    <mergeCell ref="F27:F28"/>
    <mergeCell ref="A23:A24"/>
    <mergeCell ref="B21:B22"/>
    <mergeCell ref="C21:C22"/>
    <mergeCell ref="D21:D22"/>
    <mergeCell ref="A19:A20"/>
    <mergeCell ref="A27:A28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82"/>
  <sheetViews>
    <sheetView zoomScaleNormal="100" workbookViewId="0">
      <selection activeCell="H78" sqref="H78:H79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1.28515625" customWidth="1"/>
    <col min="17" max="17" width="24.42578125" customWidth="1"/>
    <col min="18" max="18" width="3.85546875" customWidth="1"/>
    <col min="19" max="19" width="24" customWidth="1"/>
    <col min="20" max="20" width="1.5703125" customWidth="1"/>
    <col min="21" max="21" width="17.7109375" customWidth="1"/>
    <col min="22" max="22" width="2.140625" customWidth="1"/>
    <col min="23" max="23" width="26.5703125" customWidth="1"/>
    <col min="24" max="24" width="1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58</v>
      </c>
      <c r="E11" s="2"/>
      <c r="F11" s="2" t="s">
        <v>59</v>
      </c>
      <c r="G11" s="2"/>
      <c r="H11" s="2" t="s">
        <v>60</v>
      </c>
      <c r="I11" s="2"/>
      <c r="J11" s="92"/>
      <c r="K11" s="2" t="s">
        <v>1</v>
      </c>
      <c r="L11" s="2"/>
      <c r="M11" s="2" t="s">
        <v>58</v>
      </c>
      <c r="N11" s="2"/>
      <c r="O11" s="2" t="s">
        <v>59</v>
      </c>
      <c r="P11" s="2"/>
      <c r="Q11" s="2" t="s">
        <v>60</v>
      </c>
      <c r="R11" s="134"/>
      <c r="S11" s="2" t="s">
        <v>1</v>
      </c>
      <c r="T11" s="2"/>
      <c r="U11" s="2" t="s">
        <v>58</v>
      </c>
      <c r="V11" s="2"/>
      <c r="W11" s="2" t="s">
        <v>59</v>
      </c>
      <c r="X11" s="2"/>
      <c r="Y11" s="2" t="s">
        <v>60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92"/>
      <c r="K12" s="3"/>
      <c r="L12" s="3"/>
      <c r="M12" s="3"/>
      <c r="N12" s="3"/>
      <c r="O12" s="3"/>
      <c r="P12" s="3"/>
      <c r="Q12" s="3"/>
      <c r="R12" s="134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61</v>
      </c>
      <c r="E13" s="6"/>
      <c r="F13" s="6"/>
      <c r="G13" s="6"/>
      <c r="H13" s="6"/>
      <c r="I13" s="6"/>
      <c r="J13" s="92"/>
      <c r="K13" s="6"/>
      <c r="L13" s="6"/>
      <c r="M13" s="7"/>
      <c r="N13" s="6"/>
      <c r="O13" s="7" t="s">
        <v>62</v>
      </c>
      <c r="P13" s="6"/>
      <c r="Q13" s="6"/>
      <c r="R13" s="134"/>
      <c r="S13" s="6"/>
      <c r="T13" s="6"/>
      <c r="U13" s="7"/>
      <c r="V13" s="7" t="s">
        <v>91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93"/>
      <c r="K14" s="9"/>
      <c r="L14" s="9"/>
      <c r="M14" s="9"/>
      <c r="N14" s="9"/>
      <c r="O14" s="9"/>
      <c r="P14" s="9"/>
      <c r="Q14" s="23"/>
      <c r="R14" s="134"/>
      <c r="S14" s="9"/>
      <c r="T14" s="9"/>
      <c r="U14" s="9"/>
      <c r="V14" s="9"/>
      <c r="W14" s="9"/>
      <c r="X14" s="9"/>
      <c r="Y14" s="23"/>
    </row>
    <row r="15" spans="1:25" ht="15.75" customHeight="1" x14ac:dyDescent="0.25">
      <c r="A15" s="81">
        <v>1</v>
      </c>
      <c r="B15" s="83" t="s">
        <v>6</v>
      </c>
      <c r="C15" s="86"/>
      <c r="D15" s="85">
        <v>665000000</v>
      </c>
      <c r="E15" s="86"/>
      <c r="F15" s="128" t="s">
        <v>63</v>
      </c>
      <c r="G15" s="86"/>
      <c r="H15" s="85">
        <f>'[2]PAGOS 18'!$Q$25</f>
        <v>7541985.6099999994</v>
      </c>
      <c r="I15" s="86"/>
      <c r="J15" s="81">
        <v>1</v>
      </c>
      <c r="K15" s="83" t="s">
        <v>6</v>
      </c>
      <c r="L15" s="86"/>
      <c r="M15" s="85">
        <v>665000000</v>
      </c>
      <c r="N15" s="86"/>
      <c r="O15" s="89" t="s">
        <v>64</v>
      </c>
      <c r="P15" s="86"/>
      <c r="Q15" s="85">
        <f>'[2]PAGOS 18'!$Q$26</f>
        <v>8943816.0299999993</v>
      </c>
      <c r="R15" s="81">
        <v>1</v>
      </c>
      <c r="S15" s="83" t="s">
        <v>6</v>
      </c>
      <c r="T15" s="86"/>
      <c r="U15" s="85">
        <v>665000000</v>
      </c>
      <c r="V15" s="86"/>
      <c r="W15" s="89" t="s">
        <v>64</v>
      </c>
      <c r="X15" s="86"/>
      <c r="Y15" s="135">
        <f>'[2]PAGOS 18'!$Q$27</f>
        <v>0</v>
      </c>
    </row>
    <row r="16" spans="1:25" ht="15.75" customHeight="1" x14ac:dyDescent="0.25">
      <c r="A16" s="81"/>
      <c r="B16" s="84"/>
      <c r="C16" s="76"/>
      <c r="D16" s="77"/>
      <c r="E16" s="76"/>
      <c r="F16" s="129"/>
      <c r="G16" s="91"/>
      <c r="H16" s="77"/>
      <c r="I16" s="76"/>
      <c r="J16" s="81"/>
      <c r="K16" s="84"/>
      <c r="L16" s="76"/>
      <c r="M16" s="77"/>
      <c r="N16" s="76"/>
      <c r="O16" s="90"/>
      <c r="P16" s="91"/>
      <c r="Q16" s="131"/>
      <c r="R16" s="81"/>
      <c r="S16" s="84"/>
      <c r="T16" s="76"/>
      <c r="U16" s="77"/>
      <c r="V16" s="76"/>
      <c r="W16" s="90"/>
      <c r="X16" s="76"/>
      <c r="Y16" s="132"/>
    </row>
    <row r="17" spans="1:25" ht="15.75" customHeight="1" x14ac:dyDescent="0.25">
      <c r="A17" s="81">
        <f>A15+1</f>
        <v>2</v>
      </c>
      <c r="B17" s="79" t="s">
        <v>7</v>
      </c>
      <c r="C17" s="76"/>
      <c r="D17" s="77">
        <v>632300000</v>
      </c>
      <c r="E17" s="76"/>
      <c r="F17" s="129"/>
      <c r="G17" s="76"/>
      <c r="H17" s="132">
        <f>'[2]PAGOS 18'!$Q$31</f>
        <v>5234402.79</v>
      </c>
      <c r="I17" s="76"/>
      <c r="J17" s="81">
        <f>J15+1</f>
        <v>2</v>
      </c>
      <c r="K17" s="79" t="s">
        <v>7</v>
      </c>
      <c r="L17" s="76"/>
      <c r="M17" s="77">
        <v>632300000</v>
      </c>
      <c r="N17" s="76"/>
      <c r="O17" s="90"/>
      <c r="P17" s="76"/>
      <c r="Q17" s="131">
        <f>'[2]PAGOS 18'!$Q$32</f>
        <v>9131558.9900000002</v>
      </c>
      <c r="R17" s="81">
        <f>R15+1</f>
        <v>2</v>
      </c>
      <c r="S17" s="79" t="s">
        <v>7</v>
      </c>
      <c r="T17" s="76"/>
      <c r="U17" s="77">
        <v>632300000</v>
      </c>
      <c r="V17" s="76"/>
      <c r="W17" s="90"/>
      <c r="X17" s="76"/>
      <c r="Y17" s="132">
        <f>'[2]PAGOS 18'!$Q$33</f>
        <v>0</v>
      </c>
    </row>
    <row r="18" spans="1:25" ht="15.75" customHeight="1" x14ac:dyDescent="0.25">
      <c r="A18" s="81"/>
      <c r="B18" s="79"/>
      <c r="C18" s="76"/>
      <c r="D18" s="77"/>
      <c r="E18" s="76"/>
      <c r="F18" s="129"/>
      <c r="G18" s="76"/>
      <c r="H18" s="132"/>
      <c r="I18" s="76"/>
      <c r="J18" s="81"/>
      <c r="K18" s="79"/>
      <c r="L18" s="76"/>
      <c r="M18" s="77"/>
      <c r="N18" s="76"/>
      <c r="O18" s="90"/>
      <c r="P18" s="76"/>
      <c r="Q18" s="131"/>
      <c r="R18" s="81"/>
      <c r="S18" s="79"/>
      <c r="T18" s="76"/>
      <c r="U18" s="77"/>
      <c r="V18" s="76"/>
      <c r="W18" s="90"/>
      <c r="X18" s="76"/>
      <c r="Y18" s="132"/>
    </row>
    <row r="19" spans="1:25" ht="15.75" customHeight="1" x14ac:dyDescent="0.25">
      <c r="A19" s="81">
        <f t="shared" ref="A19" si="0">A17+1</f>
        <v>3</v>
      </c>
      <c r="B19" s="79" t="s">
        <v>8</v>
      </c>
      <c r="C19" s="76"/>
      <c r="D19" s="77">
        <v>409057943.31999999</v>
      </c>
      <c r="E19" s="76"/>
      <c r="F19" s="129"/>
      <c r="G19" s="76"/>
      <c r="H19" s="132">
        <f>'[2]PAGOS 18'!$Q$19</f>
        <v>4687400.45</v>
      </c>
      <c r="I19" s="76"/>
      <c r="J19" s="81">
        <f t="shared" ref="J19" si="1">J17+1</f>
        <v>3</v>
      </c>
      <c r="K19" s="79" t="s">
        <v>8</v>
      </c>
      <c r="L19" s="76"/>
      <c r="M19" s="77">
        <v>409057943.31999999</v>
      </c>
      <c r="N19" s="76"/>
      <c r="O19" s="90"/>
      <c r="P19" s="76"/>
      <c r="Q19" s="131">
        <f>'[2]PAGOS 18'!$Q$20</f>
        <v>5568756.9199999999</v>
      </c>
      <c r="R19" s="81">
        <f t="shared" ref="R19" si="2">R17+1</f>
        <v>3</v>
      </c>
      <c r="S19" s="79" t="s">
        <v>8</v>
      </c>
      <c r="T19" s="76"/>
      <c r="U19" s="77">
        <v>409057943.31999999</v>
      </c>
      <c r="V19" s="76"/>
      <c r="W19" s="90"/>
      <c r="X19" s="76"/>
      <c r="Y19" s="132">
        <f>'[2]PAGOS 18'!$Q$21</f>
        <v>0</v>
      </c>
    </row>
    <row r="20" spans="1:25" ht="15.75" customHeight="1" x14ac:dyDescent="0.25">
      <c r="A20" s="81"/>
      <c r="B20" s="79"/>
      <c r="C20" s="76"/>
      <c r="D20" s="77"/>
      <c r="E20" s="76"/>
      <c r="F20" s="129"/>
      <c r="G20" s="76"/>
      <c r="H20" s="132"/>
      <c r="I20" s="76"/>
      <c r="J20" s="81"/>
      <c r="K20" s="79"/>
      <c r="L20" s="76"/>
      <c r="M20" s="77"/>
      <c r="N20" s="76"/>
      <c r="O20" s="90"/>
      <c r="P20" s="76"/>
      <c r="Q20" s="131"/>
      <c r="R20" s="81"/>
      <c r="S20" s="79"/>
      <c r="T20" s="76"/>
      <c r="U20" s="77"/>
      <c r="V20" s="76"/>
      <c r="W20" s="90"/>
      <c r="X20" s="76"/>
      <c r="Y20" s="132"/>
    </row>
    <row r="21" spans="1:25" ht="15.75" customHeight="1" x14ac:dyDescent="0.25">
      <c r="A21" s="81">
        <f t="shared" ref="A21" si="3">A19+1</f>
        <v>4</v>
      </c>
      <c r="B21" s="79" t="s">
        <v>7</v>
      </c>
      <c r="C21" s="76"/>
      <c r="D21" s="77">
        <v>374700000</v>
      </c>
      <c r="E21" s="76"/>
      <c r="F21" s="129"/>
      <c r="G21" s="76"/>
      <c r="H21" s="132">
        <f>'[2]PAGOS 18'!$Q$37</f>
        <v>2967426.06</v>
      </c>
      <c r="I21" s="76"/>
      <c r="J21" s="81">
        <f t="shared" ref="J21" si="4">J19+1</f>
        <v>4</v>
      </c>
      <c r="K21" s="79" t="s">
        <v>7</v>
      </c>
      <c r="L21" s="76"/>
      <c r="M21" s="77">
        <v>374700000</v>
      </c>
      <c r="N21" s="76"/>
      <c r="O21" s="90"/>
      <c r="P21" s="76"/>
      <c r="Q21" s="131">
        <f>'[2]PAGOS 18'!$Q$38</f>
        <v>5176755.92</v>
      </c>
      <c r="R21" s="81">
        <f t="shared" ref="R21" si="5">R19+1</f>
        <v>4</v>
      </c>
      <c r="S21" s="79" t="s">
        <v>7</v>
      </c>
      <c r="T21" s="76"/>
      <c r="U21" s="77">
        <v>374700000</v>
      </c>
      <c r="V21" s="76"/>
      <c r="W21" s="90"/>
      <c r="X21" s="76"/>
      <c r="Y21" s="132">
        <f>'[2]PAGOS 18'!$Q$39</f>
        <v>0</v>
      </c>
    </row>
    <row r="22" spans="1:25" ht="15.75" customHeight="1" x14ac:dyDescent="0.25">
      <c r="A22" s="81"/>
      <c r="B22" s="79"/>
      <c r="C22" s="76"/>
      <c r="D22" s="77"/>
      <c r="E22" s="76"/>
      <c r="F22" s="129"/>
      <c r="G22" s="76"/>
      <c r="H22" s="132"/>
      <c r="I22" s="76"/>
      <c r="J22" s="81"/>
      <c r="K22" s="79"/>
      <c r="L22" s="76"/>
      <c r="M22" s="77"/>
      <c r="N22" s="76"/>
      <c r="O22" s="90"/>
      <c r="P22" s="76"/>
      <c r="Q22" s="131"/>
      <c r="R22" s="81"/>
      <c r="S22" s="79"/>
      <c r="T22" s="76"/>
      <c r="U22" s="77"/>
      <c r="V22" s="76"/>
      <c r="W22" s="90"/>
      <c r="X22" s="76"/>
      <c r="Y22" s="132"/>
    </row>
    <row r="23" spans="1:25" ht="15.75" customHeight="1" x14ac:dyDescent="0.25">
      <c r="A23" s="81">
        <f t="shared" ref="A23" si="6">A21+1</f>
        <v>5</v>
      </c>
      <c r="B23" s="79" t="s">
        <v>7</v>
      </c>
      <c r="C23" s="76"/>
      <c r="D23" s="77">
        <v>153170629</v>
      </c>
      <c r="E23" s="76"/>
      <c r="F23" s="129"/>
      <c r="G23" s="76"/>
      <c r="H23" s="132">
        <f>'[2]PAGOS 18'!$Q$55</f>
        <v>360699.95</v>
      </c>
      <c r="I23" s="76"/>
      <c r="J23" s="81">
        <f t="shared" ref="J23" si="7">J21+1</f>
        <v>5</v>
      </c>
      <c r="K23" s="79" t="s">
        <v>7</v>
      </c>
      <c r="L23" s="76"/>
      <c r="M23" s="77">
        <v>153170629</v>
      </c>
      <c r="N23" s="76"/>
      <c r="O23" s="90"/>
      <c r="P23" s="76"/>
      <c r="Q23" s="131">
        <f>'[2]PAGOS 18'!$Q$56</f>
        <v>2993865.89</v>
      </c>
      <c r="R23" s="81">
        <f t="shared" ref="R23" si="8">R21+1</f>
        <v>5</v>
      </c>
      <c r="S23" s="79" t="s">
        <v>7</v>
      </c>
      <c r="T23" s="76"/>
      <c r="U23" s="77">
        <v>153170629</v>
      </c>
      <c r="V23" s="76"/>
      <c r="W23" s="90"/>
      <c r="X23" s="76"/>
      <c r="Y23" s="132">
        <f>'[2]PAGOS 18'!$Q$57</f>
        <v>0</v>
      </c>
    </row>
    <row r="24" spans="1:25" ht="15.75" customHeight="1" x14ac:dyDescent="0.25">
      <c r="A24" s="81"/>
      <c r="B24" s="79"/>
      <c r="C24" s="76"/>
      <c r="D24" s="77"/>
      <c r="E24" s="76"/>
      <c r="F24" s="129"/>
      <c r="G24" s="76"/>
      <c r="H24" s="132"/>
      <c r="I24" s="76"/>
      <c r="J24" s="81"/>
      <c r="K24" s="79"/>
      <c r="L24" s="76"/>
      <c r="M24" s="77"/>
      <c r="N24" s="76"/>
      <c r="O24" s="90"/>
      <c r="P24" s="76"/>
      <c r="Q24" s="131"/>
      <c r="R24" s="81"/>
      <c r="S24" s="79"/>
      <c r="T24" s="76"/>
      <c r="U24" s="77"/>
      <c r="V24" s="76"/>
      <c r="W24" s="90"/>
      <c r="X24" s="76"/>
      <c r="Y24" s="132"/>
    </row>
    <row r="25" spans="1:25" ht="15.75" customHeight="1" x14ac:dyDescent="0.25">
      <c r="A25" s="81">
        <f t="shared" ref="A25" si="9">A23+1</f>
        <v>6</v>
      </c>
      <c r="B25" s="79" t="s">
        <v>9</v>
      </c>
      <c r="C25" s="76"/>
      <c r="D25" s="77">
        <v>2191682494.4400001</v>
      </c>
      <c r="E25" s="76"/>
      <c r="F25" s="129"/>
      <c r="G25" s="76"/>
      <c r="H25" s="132">
        <f>'[2]PAGOS 18'!$Q$73</f>
        <v>7416955.71</v>
      </c>
      <c r="I25" s="76"/>
      <c r="J25" s="81">
        <f t="shared" ref="J25" si="10">J23+1</f>
        <v>6</v>
      </c>
      <c r="K25" s="79" t="s">
        <v>9</v>
      </c>
      <c r="L25" s="76"/>
      <c r="M25" s="77">
        <v>2191682494.4400001</v>
      </c>
      <c r="N25" s="76"/>
      <c r="O25" s="90"/>
      <c r="P25" s="76"/>
      <c r="Q25" s="131">
        <f>'[2]PAGOS 18'!$Q$74</f>
        <v>46061782.010000005</v>
      </c>
      <c r="R25" s="81">
        <f t="shared" ref="R25" si="11">R23+1</f>
        <v>6</v>
      </c>
      <c r="S25" s="79" t="s">
        <v>9</v>
      </c>
      <c r="T25" s="76"/>
      <c r="U25" s="77">
        <v>2191682494.4400001</v>
      </c>
      <c r="V25" s="76"/>
      <c r="W25" s="90"/>
      <c r="X25" s="76"/>
      <c r="Y25" s="132">
        <f>'[2]PAGOS 18'!$Q$75</f>
        <v>79890.33</v>
      </c>
    </row>
    <row r="26" spans="1:25" ht="15.75" customHeight="1" x14ac:dyDescent="0.25">
      <c r="A26" s="81"/>
      <c r="B26" s="79"/>
      <c r="C26" s="76"/>
      <c r="D26" s="77"/>
      <c r="E26" s="76"/>
      <c r="F26" s="129"/>
      <c r="G26" s="76"/>
      <c r="H26" s="132"/>
      <c r="I26" s="76"/>
      <c r="J26" s="81"/>
      <c r="K26" s="79"/>
      <c r="L26" s="76"/>
      <c r="M26" s="77"/>
      <c r="N26" s="76"/>
      <c r="O26" s="90"/>
      <c r="P26" s="76"/>
      <c r="Q26" s="131"/>
      <c r="R26" s="81"/>
      <c r="S26" s="79"/>
      <c r="T26" s="76"/>
      <c r="U26" s="77"/>
      <c r="V26" s="76"/>
      <c r="W26" s="90"/>
      <c r="X26" s="76"/>
      <c r="Y26" s="132"/>
    </row>
    <row r="27" spans="1:25" ht="15.75" customHeight="1" x14ac:dyDescent="0.25">
      <c r="A27" s="81">
        <f t="shared" ref="A27" si="12">A25+1</f>
        <v>7</v>
      </c>
      <c r="B27" s="79" t="s">
        <v>7</v>
      </c>
      <c r="C27" s="76"/>
      <c r="D27" s="77">
        <v>249553564</v>
      </c>
      <c r="E27" s="76"/>
      <c r="F27" s="129"/>
      <c r="G27" s="76"/>
      <c r="H27" s="132">
        <f>'[2]PAGOS 18'!$Q$61</f>
        <v>553794.05000000005</v>
      </c>
      <c r="I27" s="76"/>
      <c r="J27" s="81">
        <f t="shared" ref="J27" si="13">J25+1</f>
        <v>7</v>
      </c>
      <c r="K27" s="79" t="s">
        <v>7</v>
      </c>
      <c r="L27" s="76"/>
      <c r="M27" s="77">
        <v>249553564</v>
      </c>
      <c r="N27" s="76"/>
      <c r="O27" s="90"/>
      <c r="P27" s="76"/>
      <c r="Q27" s="131">
        <f>'[2]PAGOS 18'!$Q$62</f>
        <v>4598665.3099999996</v>
      </c>
      <c r="R27" s="81">
        <f t="shared" ref="R27" si="14">R25+1</f>
        <v>7</v>
      </c>
      <c r="S27" s="79" t="s">
        <v>7</v>
      </c>
      <c r="T27" s="76"/>
      <c r="U27" s="77">
        <v>249553564</v>
      </c>
      <c r="V27" s="76"/>
      <c r="W27" s="90"/>
      <c r="X27" s="76"/>
      <c r="Y27" s="132">
        <f>'[2]PAGOS 18'!$Q$63</f>
        <v>0</v>
      </c>
    </row>
    <row r="28" spans="1:25" ht="15.75" customHeight="1" x14ac:dyDescent="0.25">
      <c r="A28" s="81"/>
      <c r="B28" s="79"/>
      <c r="C28" s="76"/>
      <c r="D28" s="77"/>
      <c r="E28" s="76"/>
      <c r="F28" s="129"/>
      <c r="G28" s="76"/>
      <c r="H28" s="132"/>
      <c r="I28" s="76"/>
      <c r="J28" s="81"/>
      <c r="K28" s="79"/>
      <c r="L28" s="76"/>
      <c r="M28" s="77"/>
      <c r="N28" s="76"/>
      <c r="O28" s="90"/>
      <c r="P28" s="76"/>
      <c r="Q28" s="131"/>
      <c r="R28" s="81"/>
      <c r="S28" s="79"/>
      <c r="T28" s="76"/>
      <c r="U28" s="77"/>
      <c r="V28" s="76"/>
      <c r="W28" s="90"/>
      <c r="X28" s="76"/>
      <c r="Y28" s="132"/>
    </row>
    <row r="29" spans="1:25" ht="15.75" customHeight="1" x14ac:dyDescent="0.25">
      <c r="A29" s="81">
        <f t="shared" ref="A29" si="15">A27+1</f>
        <v>8</v>
      </c>
      <c r="B29" s="79" t="s">
        <v>9</v>
      </c>
      <c r="C29" s="76"/>
      <c r="D29" s="80">
        <v>490326868.06999999</v>
      </c>
      <c r="E29" s="76"/>
      <c r="F29" s="129"/>
      <c r="G29" s="76"/>
      <c r="H29" s="132">
        <f>'[2]PAGOS 18'!$Q$79</f>
        <v>1659793.5999999999</v>
      </c>
      <c r="I29" s="76"/>
      <c r="J29" s="81">
        <f t="shared" ref="J29" si="16">J27+1</f>
        <v>8</v>
      </c>
      <c r="K29" s="79" t="s">
        <v>9</v>
      </c>
      <c r="L29" s="76"/>
      <c r="M29" s="80">
        <v>490326868.06999999</v>
      </c>
      <c r="N29" s="76"/>
      <c r="O29" s="90"/>
      <c r="P29" s="76"/>
      <c r="Q29" s="131">
        <f>'[2]PAGOS 18'!$Q$80</f>
        <v>10189473.82</v>
      </c>
      <c r="R29" s="81">
        <f t="shared" ref="R29" si="17">R27+1</f>
        <v>8</v>
      </c>
      <c r="S29" s="79" t="s">
        <v>9</v>
      </c>
      <c r="T29" s="76"/>
      <c r="U29" s="80">
        <v>490326868.06999999</v>
      </c>
      <c r="V29" s="76"/>
      <c r="W29" s="90"/>
      <c r="X29" s="76"/>
      <c r="Y29" s="132">
        <f>'[2]PAGOS 18'!$Q$81</f>
        <v>0</v>
      </c>
    </row>
    <row r="30" spans="1:25" ht="15.75" customHeight="1" x14ac:dyDescent="0.25">
      <c r="A30" s="81"/>
      <c r="B30" s="79"/>
      <c r="C30" s="76"/>
      <c r="D30" s="80"/>
      <c r="E30" s="76"/>
      <c r="F30" s="129"/>
      <c r="G30" s="76"/>
      <c r="H30" s="132"/>
      <c r="I30" s="76"/>
      <c r="J30" s="81"/>
      <c r="K30" s="79"/>
      <c r="L30" s="76"/>
      <c r="M30" s="80"/>
      <c r="N30" s="76"/>
      <c r="O30" s="90"/>
      <c r="P30" s="76"/>
      <c r="Q30" s="131"/>
      <c r="R30" s="81"/>
      <c r="S30" s="79"/>
      <c r="T30" s="76"/>
      <c r="U30" s="80"/>
      <c r="V30" s="76"/>
      <c r="W30" s="90"/>
      <c r="X30" s="76"/>
      <c r="Y30" s="132"/>
    </row>
    <row r="31" spans="1:25" ht="15" customHeight="1" x14ac:dyDescent="0.25">
      <c r="A31" s="81">
        <f t="shared" ref="A31" si="18">A29+1</f>
        <v>9</v>
      </c>
      <c r="B31" s="82" t="s">
        <v>7</v>
      </c>
      <c r="C31" s="76"/>
      <c r="D31" s="87">
        <v>949001040.55999994</v>
      </c>
      <c r="E31" s="76"/>
      <c r="F31" s="129"/>
      <c r="G31" s="76"/>
      <c r="H31" s="132">
        <f>'[2]PAGOS 18'!$Q$67</f>
        <v>2251252.7599999998</v>
      </c>
      <c r="I31" s="76"/>
      <c r="J31" s="81">
        <f t="shared" ref="J31" si="19">J29+1</f>
        <v>9</v>
      </c>
      <c r="K31" s="82" t="s">
        <v>7</v>
      </c>
      <c r="L31" s="76"/>
      <c r="M31" s="87">
        <v>949001040.55999994</v>
      </c>
      <c r="N31" s="76"/>
      <c r="O31" s="90"/>
      <c r="P31" s="76"/>
      <c r="Q31" s="131">
        <f>'[2]PAGOS 18'!$Q$68</f>
        <v>18563880.329999998</v>
      </c>
      <c r="R31" s="81">
        <f t="shared" ref="R31" si="20">R29+1</f>
        <v>9</v>
      </c>
      <c r="S31" s="82" t="s">
        <v>7</v>
      </c>
      <c r="T31" s="76"/>
      <c r="U31" s="87">
        <v>949001040.55999994</v>
      </c>
      <c r="V31" s="76"/>
      <c r="W31" s="90"/>
      <c r="X31" s="76"/>
      <c r="Y31" s="132">
        <f>'[2]PAGOS 18'!$Q$69</f>
        <v>0</v>
      </c>
    </row>
    <row r="32" spans="1:25" ht="15" customHeight="1" x14ac:dyDescent="0.25">
      <c r="A32" s="81"/>
      <c r="B32" s="82"/>
      <c r="C32" s="76"/>
      <c r="D32" s="87"/>
      <c r="E32" s="76"/>
      <c r="F32" s="129"/>
      <c r="G32" s="76"/>
      <c r="H32" s="132"/>
      <c r="I32" s="76"/>
      <c r="J32" s="81"/>
      <c r="K32" s="82"/>
      <c r="L32" s="76"/>
      <c r="M32" s="87"/>
      <c r="N32" s="76"/>
      <c r="O32" s="90"/>
      <c r="P32" s="76"/>
      <c r="Q32" s="131"/>
      <c r="R32" s="81"/>
      <c r="S32" s="82"/>
      <c r="T32" s="76"/>
      <c r="U32" s="87"/>
      <c r="V32" s="76"/>
      <c r="W32" s="90"/>
      <c r="X32" s="76"/>
      <c r="Y32" s="132"/>
    </row>
    <row r="33" spans="1:25" ht="15.75" customHeight="1" x14ac:dyDescent="0.25">
      <c r="A33" s="81">
        <f t="shared" ref="A33" si="21">A31+1</f>
        <v>10</v>
      </c>
      <c r="B33" s="82" t="s">
        <v>10</v>
      </c>
      <c r="C33" s="76"/>
      <c r="D33" s="77">
        <v>100000000</v>
      </c>
      <c r="E33" s="76"/>
      <c r="F33" s="129"/>
      <c r="G33" s="76"/>
      <c r="H33" s="132">
        <f>'[2]PAGOS 18'!$Q$13</f>
        <v>2777777.7600000002</v>
      </c>
      <c r="I33" s="76"/>
      <c r="J33" s="81">
        <f t="shared" ref="J33" si="22">J31+1</f>
        <v>10</v>
      </c>
      <c r="K33" s="82" t="s">
        <v>10</v>
      </c>
      <c r="L33" s="76"/>
      <c r="M33" s="77">
        <v>100000000</v>
      </c>
      <c r="N33" s="76"/>
      <c r="O33" s="90"/>
      <c r="P33" s="76"/>
      <c r="Q33" s="131">
        <f>'[2]PAGOS 18'!$Q$14</f>
        <v>690295.99</v>
      </c>
      <c r="R33" s="81">
        <f t="shared" ref="R33" si="23">R31+1</f>
        <v>10</v>
      </c>
      <c r="S33" s="82" t="s">
        <v>10</v>
      </c>
      <c r="T33" s="76"/>
      <c r="U33" s="77">
        <v>100000000</v>
      </c>
      <c r="V33" s="76"/>
      <c r="W33" s="90"/>
      <c r="X33" s="76"/>
      <c r="Y33" s="132">
        <f>'[2]PAGOS 18'!$Q$15</f>
        <v>0</v>
      </c>
    </row>
    <row r="34" spans="1:25" ht="15.75" customHeight="1" x14ac:dyDescent="0.25">
      <c r="A34" s="81"/>
      <c r="B34" s="82"/>
      <c r="C34" s="76"/>
      <c r="D34" s="77"/>
      <c r="E34" s="76"/>
      <c r="F34" s="129"/>
      <c r="G34" s="76"/>
      <c r="H34" s="132"/>
      <c r="I34" s="76"/>
      <c r="J34" s="81"/>
      <c r="K34" s="82"/>
      <c r="L34" s="76"/>
      <c r="M34" s="77"/>
      <c r="N34" s="76"/>
      <c r="O34" s="90"/>
      <c r="P34" s="76"/>
      <c r="Q34" s="131"/>
      <c r="R34" s="81"/>
      <c r="S34" s="82"/>
      <c r="T34" s="76"/>
      <c r="U34" s="77"/>
      <c r="V34" s="76"/>
      <c r="W34" s="90"/>
      <c r="X34" s="76"/>
      <c r="Y34" s="132"/>
    </row>
    <row r="35" spans="1:25" ht="15" customHeight="1" x14ac:dyDescent="0.25">
      <c r="A35" s="81">
        <f t="shared" ref="A35" si="24">A33+1</f>
        <v>11</v>
      </c>
      <c r="B35" s="82" t="s">
        <v>11</v>
      </c>
      <c r="C35" s="76"/>
      <c r="D35" s="77">
        <v>500000000</v>
      </c>
      <c r="E35" s="76"/>
      <c r="F35" s="129"/>
      <c r="G35" s="76"/>
      <c r="H35" s="132">
        <f>'[2]PAGOS 18'!$Q$43</f>
        <v>1221981.08</v>
      </c>
      <c r="I35" s="76"/>
      <c r="J35" s="81">
        <f t="shared" ref="J35" si="25">J33+1</f>
        <v>11</v>
      </c>
      <c r="K35" s="82" t="s">
        <v>11</v>
      </c>
      <c r="L35" s="76"/>
      <c r="M35" s="77">
        <v>500000000</v>
      </c>
      <c r="N35" s="76"/>
      <c r="O35" s="90"/>
      <c r="P35" s="76"/>
      <c r="Q35" s="131">
        <f>'[2]PAGOS 18'!$Q$44</f>
        <v>9985695.879999999</v>
      </c>
      <c r="R35" s="81">
        <f t="shared" ref="R35" si="26">R33+1</f>
        <v>11</v>
      </c>
      <c r="S35" s="82" t="s">
        <v>11</v>
      </c>
      <c r="T35" s="76"/>
      <c r="U35" s="77">
        <v>500000000</v>
      </c>
      <c r="V35" s="76"/>
      <c r="W35" s="90"/>
      <c r="X35" s="76"/>
      <c r="Y35" s="132">
        <f>'[2]PAGOS 18'!$Q$45</f>
        <v>357694.98</v>
      </c>
    </row>
    <row r="36" spans="1:25" ht="15" customHeight="1" x14ac:dyDescent="0.25">
      <c r="A36" s="81"/>
      <c r="B36" s="82"/>
      <c r="C36" s="76"/>
      <c r="D36" s="77"/>
      <c r="E36" s="76"/>
      <c r="F36" s="129"/>
      <c r="G36" s="76"/>
      <c r="H36" s="132"/>
      <c r="I36" s="76"/>
      <c r="J36" s="81"/>
      <c r="K36" s="82"/>
      <c r="L36" s="76"/>
      <c r="M36" s="77"/>
      <c r="N36" s="76"/>
      <c r="O36" s="90"/>
      <c r="P36" s="76"/>
      <c r="Q36" s="131"/>
      <c r="R36" s="81"/>
      <c r="S36" s="82"/>
      <c r="T36" s="76"/>
      <c r="U36" s="77"/>
      <c r="V36" s="76"/>
      <c r="W36" s="90"/>
      <c r="X36" s="76"/>
      <c r="Y36" s="132"/>
    </row>
    <row r="37" spans="1:25" ht="15" customHeight="1" x14ac:dyDescent="0.25">
      <c r="A37" s="81">
        <f t="shared" ref="A37" si="27">A35+1</f>
        <v>12</v>
      </c>
      <c r="B37" s="82" t="s">
        <v>7</v>
      </c>
      <c r="C37" s="76"/>
      <c r="D37" s="77">
        <v>1400000000</v>
      </c>
      <c r="E37" s="76"/>
      <c r="F37" s="129"/>
      <c r="G37" s="76"/>
      <c r="H37" s="132">
        <f>'[2]PAGOS 18'!$Q$49</f>
        <v>3520829.33</v>
      </c>
      <c r="I37" s="76"/>
      <c r="J37" s="81">
        <f t="shared" ref="J37" si="28">J35+1</f>
        <v>12</v>
      </c>
      <c r="K37" s="82" t="s">
        <v>7</v>
      </c>
      <c r="L37" s="76"/>
      <c r="M37" s="77">
        <v>1400000000</v>
      </c>
      <c r="N37" s="76"/>
      <c r="O37" s="90"/>
      <c r="P37" s="76"/>
      <c r="Q37" s="131">
        <f>'[2]PAGOS 18'!$Q$50</f>
        <v>29224490.5</v>
      </c>
      <c r="R37" s="81">
        <f t="shared" ref="R37" si="29">R35+1</f>
        <v>12</v>
      </c>
      <c r="S37" s="82" t="s">
        <v>7</v>
      </c>
      <c r="T37" s="76"/>
      <c r="U37" s="77">
        <v>1400000000</v>
      </c>
      <c r="V37" s="76"/>
      <c r="W37" s="90"/>
      <c r="X37" s="76"/>
      <c r="Y37" s="132">
        <f>'[2]PAGOS 18'!$Q$51</f>
        <v>0</v>
      </c>
    </row>
    <row r="38" spans="1:25" ht="15" customHeight="1" x14ac:dyDescent="0.25">
      <c r="A38" s="81"/>
      <c r="B38" s="82"/>
      <c r="C38" s="76"/>
      <c r="D38" s="77"/>
      <c r="E38" s="76"/>
      <c r="F38" s="129"/>
      <c r="G38" s="76"/>
      <c r="H38" s="132"/>
      <c r="I38" s="76"/>
      <c r="J38" s="81"/>
      <c r="K38" s="82"/>
      <c r="L38" s="76"/>
      <c r="M38" s="77"/>
      <c r="N38" s="76"/>
      <c r="O38" s="90"/>
      <c r="P38" s="76"/>
      <c r="Q38" s="131"/>
      <c r="R38" s="81"/>
      <c r="S38" s="82"/>
      <c r="T38" s="76"/>
      <c r="U38" s="77"/>
      <c r="V38" s="76"/>
      <c r="W38" s="90"/>
      <c r="X38" s="76"/>
      <c r="Y38" s="132"/>
    </row>
    <row r="39" spans="1:25" ht="15" customHeight="1" x14ac:dyDescent="0.25">
      <c r="A39" s="81">
        <f t="shared" ref="A39" si="30">A37+1</f>
        <v>13</v>
      </c>
      <c r="B39" s="82" t="s">
        <v>7</v>
      </c>
      <c r="C39" s="76"/>
      <c r="D39" s="77">
        <v>610000000</v>
      </c>
      <c r="E39" s="76"/>
      <c r="F39" s="129"/>
      <c r="G39" s="76"/>
      <c r="H39" s="132">
        <f>'[2]PAGOS 18'!$Q$85</f>
        <v>1576986.5499999998</v>
      </c>
      <c r="I39" s="76"/>
      <c r="J39" s="81">
        <f t="shared" ref="J39" si="31">J37+1</f>
        <v>13</v>
      </c>
      <c r="K39" s="82" t="s">
        <v>7</v>
      </c>
      <c r="L39" s="76"/>
      <c r="M39" s="77">
        <v>610000000</v>
      </c>
      <c r="N39" s="76"/>
      <c r="O39" s="90"/>
      <c r="P39" s="76"/>
      <c r="Q39" s="131">
        <f>'[2]PAGOS 18'!$Q$86</f>
        <v>13007988.460000001</v>
      </c>
      <c r="R39" s="81">
        <f t="shared" ref="R39" si="32">R37+1</f>
        <v>13</v>
      </c>
      <c r="S39" s="82" t="s">
        <v>7</v>
      </c>
      <c r="T39" s="76"/>
      <c r="U39" s="77">
        <v>610000000</v>
      </c>
      <c r="V39" s="76"/>
      <c r="W39" s="90"/>
      <c r="X39" s="76"/>
      <c r="Y39" s="132">
        <f>'[2]PAGOS 18'!$Q$87</f>
        <v>0</v>
      </c>
    </row>
    <row r="40" spans="1:25" ht="15" customHeight="1" x14ac:dyDescent="0.25">
      <c r="A40" s="81"/>
      <c r="B40" s="82"/>
      <c r="C40" s="76"/>
      <c r="D40" s="77"/>
      <c r="E40" s="76"/>
      <c r="F40" s="129"/>
      <c r="G40" s="76"/>
      <c r="H40" s="132"/>
      <c r="I40" s="76"/>
      <c r="J40" s="81"/>
      <c r="K40" s="82"/>
      <c r="L40" s="76"/>
      <c r="M40" s="77"/>
      <c r="N40" s="76"/>
      <c r="O40" s="90"/>
      <c r="P40" s="76"/>
      <c r="Q40" s="131"/>
      <c r="R40" s="81"/>
      <c r="S40" s="82"/>
      <c r="T40" s="76"/>
      <c r="U40" s="77"/>
      <c r="V40" s="76"/>
      <c r="W40" s="90"/>
      <c r="X40" s="76"/>
      <c r="Y40" s="132"/>
    </row>
    <row r="41" spans="1:25" ht="15" customHeight="1" x14ac:dyDescent="0.25">
      <c r="A41" s="81">
        <f t="shared" ref="A41" si="33">A39+1</f>
        <v>14</v>
      </c>
      <c r="B41" s="133" t="s">
        <v>8</v>
      </c>
      <c r="C41" s="91"/>
      <c r="D41" s="131">
        <v>1355000000</v>
      </c>
      <c r="E41" s="91"/>
      <c r="F41" s="129"/>
      <c r="G41" s="91"/>
      <c r="H41" s="132">
        <f>'[2]PAGOS 18'!$Q$91</f>
        <v>3616619.4200000004</v>
      </c>
      <c r="I41" s="76"/>
      <c r="J41" s="81">
        <f t="shared" ref="J41" si="34">J39+1</f>
        <v>14</v>
      </c>
      <c r="K41" s="133" t="s">
        <v>8</v>
      </c>
      <c r="L41" s="91"/>
      <c r="M41" s="131">
        <v>1355000000</v>
      </c>
      <c r="N41" s="76"/>
      <c r="O41" s="90"/>
      <c r="P41" s="76"/>
      <c r="Q41" s="131">
        <f>'[2]PAGOS 18'!$Q$92</f>
        <v>28220463.219999999</v>
      </c>
      <c r="R41" s="81">
        <f t="shared" ref="R41" si="35">R39+1</f>
        <v>14</v>
      </c>
      <c r="S41" s="133" t="s">
        <v>8</v>
      </c>
      <c r="T41" s="91"/>
      <c r="U41" s="131">
        <v>1355000000</v>
      </c>
      <c r="V41" s="76"/>
      <c r="W41" s="90"/>
      <c r="X41" s="76"/>
      <c r="Y41" s="132">
        <f>'[2]PAGOS 18'!$Q$93</f>
        <v>0</v>
      </c>
    </row>
    <row r="42" spans="1:25" ht="15" customHeight="1" x14ac:dyDescent="0.25">
      <c r="A42" s="81"/>
      <c r="B42" s="133"/>
      <c r="C42" s="91"/>
      <c r="D42" s="131"/>
      <c r="E42" s="91"/>
      <c r="F42" s="129"/>
      <c r="G42" s="91"/>
      <c r="H42" s="132"/>
      <c r="I42" s="76"/>
      <c r="J42" s="81"/>
      <c r="K42" s="133"/>
      <c r="L42" s="91"/>
      <c r="M42" s="131"/>
      <c r="N42" s="76"/>
      <c r="O42" s="90"/>
      <c r="P42" s="76"/>
      <c r="Q42" s="131"/>
      <c r="R42" s="81"/>
      <c r="S42" s="133"/>
      <c r="T42" s="91"/>
      <c r="U42" s="131"/>
      <c r="V42" s="76"/>
      <c r="W42" s="90"/>
      <c r="X42" s="76"/>
      <c r="Y42" s="132"/>
    </row>
    <row r="43" spans="1:25" ht="15" customHeight="1" x14ac:dyDescent="0.25">
      <c r="A43" s="81">
        <f t="shared" ref="A43" si="36">A41+1</f>
        <v>15</v>
      </c>
      <c r="B43" s="82" t="s">
        <v>82</v>
      </c>
      <c r="C43" s="91"/>
      <c r="D43" s="131">
        <v>535000000</v>
      </c>
      <c r="E43" s="91"/>
      <c r="F43" s="129"/>
      <c r="G43" s="91"/>
      <c r="H43" s="130">
        <f>'[2]PAGOS 18'!$Q$97</f>
        <v>0</v>
      </c>
      <c r="J43" s="81">
        <f t="shared" ref="J43" si="37">J41+1</f>
        <v>15</v>
      </c>
      <c r="K43" s="82" t="s">
        <v>82</v>
      </c>
      <c r="L43" s="91"/>
      <c r="M43" s="131">
        <v>535000000</v>
      </c>
      <c r="N43" s="76"/>
      <c r="O43" s="90"/>
      <c r="P43" s="76"/>
      <c r="Q43" s="131">
        <f>'[2]PAGOS 18'!$Q$98</f>
        <v>11334441.629999999</v>
      </c>
      <c r="R43" s="81">
        <f t="shared" ref="R43" si="38">R41+1</f>
        <v>15</v>
      </c>
      <c r="S43" s="82" t="s">
        <v>82</v>
      </c>
      <c r="T43" s="91"/>
      <c r="U43" s="131">
        <v>535000000</v>
      </c>
      <c r="V43" s="76"/>
      <c r="W43" s="90"/>
      <c r="X43" s="76"/>
      <c r="Y43" s="132">
        <f>'[2]PAGOS 18'!$Q$99</f>
        <v>0</v>
      </c>
    </row>
    <row r="44" spans="1:25" ht="15" customHeight="1" x14ac:dyDescent="0.25">
      <c r="A44" s="81"/>
      <c r="B44" s="82"/>
      <c r="C44" s="91"/>
      <c r="D44" s="131"/>
      <c r="E44" s="76"/>
      <c r="F44" s="129"/>
      <c r="G44" s="91"/>
      <c r="H44" s="130"/>
      <c r="J44" s="81"/>
      <c r="K44" s="82"/>
      <c r="L44" s="91"/>
      <c r="M44" s="131"/>
      <c r="N44" s="76"/>
      <c r="O44" s="90"/>
      <c r="P44" s="76"/>
      <c r="Q44" s="131"/>
      <c r="R44" s="81"/>
      <c r="S44" s="82"/>
      <c r="T44" s="91"/>
      <c r="U44" s="131"/>
      <c r="V44" s="76"/>
      <c r="W44" s="90"/>
      <c r="X44" s="76"/>
      <c r="Y44" s="132"/>
    </row>
    <row r="45" spans="1:25" ht="15" customHeight="1" x14ac:dyDescent="0.25">
      <c r="A45" s="81">
        <f t="shared" ref="A45" si="39">A43+1</f>
        <v>16</v>
      </c>
      <c r="B45" s="82" t="s">
        <v>9</v>
      </c>
      <c r="C45" s="133"/>
      <c r="D45" s="131">
        <v>735000000</v>
      </c>
      <c r="E45" s="113">
        <v>735000000</v>
      </c>
      <c r="F45" s="129"/>
      <c r="G45" s="76"/>
      <c r="H45" s="130">
        <f>'[2]PAGOS 18'!$Q$103</f>
        <v>180051.96000000002</v>
      </c>
      <c r="J45" s="81">
        <f t="shared" ref="J45" si="40">J43+1</f>
        <v>16</v>
      </c>
      <c r="K45" s="82" t="s">
        <v>9</v>
      </c>
      <c r="L45" s="133"/>
      <c r="M45" s="131">
        <v>735000000</v>
      </c>
      <c r="N45" s="76"/>
      <c r="O45" s="90"/>
      <c r="P45" s="76"/>
      <c r="Q45" s="131">
        <f>'[2]PAGOS 18'!$Q$104</f>
        <v>15237856.800000001</v>
      </c>
      <c r="R45" s="81">
        <f t="shared" ref="R45" si="41">R43+1</f>
        <v>16</v>
      </c>
      <c r="S45" s="82" t="s">
        <v>9</v>
      </c>
      <c r="T45" s="133"/>
      <c r="U45" s="131">
        <v>735000000</v>
      </c>
      <c r="V45" s="76"/>
      <c r="W45" s="90"/>
      <c r="X45" s="76"/>
      <c r="Y45" s="132">
        <f>'[2]PAGOS 18'!$Q$105</f>
        <v>0</v>
      </c>
    </row>
    <row r="46" spans="1:25" ht="15" customHeight="1" x14ac:dyDescent="0.25">
      <c r="A46" s="81"/>
      <c r="B46" s="82"/>
      <c r="C46" s="133"/>
      <c r="D46" s="131"/>
      <c r="E46" s="113"/>
      <c r="F46" s="129"/>
      <c r="G46" s="76"/>
      <c r="H46" s="130"/>
      <c r="J46" s="81"/>
      <c r="K46" s="82"/>
      <c r="L46" s="133"/>
      <c r="M46" s="131"/>
      <c r="N46" s="76"/>
      <c r="O46" s="90"/>
      <c r="P46" s="76"/>
      <c r="Q46" s="131"/>
      <c r="R46" s="81"/>
      <c r="S46" s="82"/>
      <c r="T46" s="133"/>
      <c r="U46" s="131"/>
      <c r="V46" s="76"/>
      <c r="W46" s="90"/>
      <c r="X46" s="76"/>
      <c r="Y46" s="132"/>
    </row>
    <row r="47" spans="1:25" ht="15" customHeight="1" x14ac:dyDescent="0.25">
      <c r="A47" s="81">
        <f t="shared" ref="A47" si="42">A45+1</f>
        <v>17</v>
      </c>
      <c r="B47" s="84" t="s">
        <v>30</v>
      </c>
      <c r="C47" s="91"/>
      <c r="D47" s="131">
        <v>389179937</v>
      </c>
      <c r="E47" s="76"/>
      <c r="F47" s="129"/>
      <c r="G47" s="76"/>
      <c r="H47" s="132">
        <f>'[2]PAGOS 18'!$Q$114</f>
        <v>4405103.74</v>
      </c>
      <c r="J47" s="81">
        <f t="shared" ref="J47" si="43">J45+1</f>
        <v>17</v>
      </c>
      <c r="K47" s="84" t="s">
        <v>30</v>
      </c>
      <c r="L47" s="91"/>
      <c r="M47" s="131">
        <v>389179937</v>
      </c>
      <c r="N47" s="76"/>
      <c r="O47" s="90"/>
      <c r="P47" s="76"/>
      <c r="Q47" s="131">
        <f>'[2]PAGOS 18'!$Q$115</f>
        <v>5182587.5</v>
      </c>
      <c r="R47" s="81">
        <f t="shared" ref="R47" si="44">R45+1</f>
        <v>17</v>
      </c>
      <c r="S47" s="84" t="s">
        <v>30</v>
      </c>
      <c r="T47" s="91"/>
      <c r="U47" s="131">
        <v>389179937</v>
      </c>
      <c r="V47" s="76"/>
      <c r="W47" s="90"/>
      <c r="X47" s="76"/>
      <c r="Y47" s="132">
        <f>'[2]PAGOS 18'!$Q$116</f>
        <v>0</v>
      </c>
    </row>
    <row r="48" spans="1:25" ht="15" customHeight="1" x14ac:dyDescent="0.25">
      <c r="A48" s="81"/>
      <c r="B48" s="84"/>
      <c r="C48" s="76"/>
      <c r="D48" s="77"/>
      <c r="E48" s="76"/>
      <c r="F48" s="129"/>
      <c r="G48" s="76"/>
      <c r="H48" s="132"/>
      <c r="J48" s="81"/>
      <c r="K48" s="84"/>
      <c r="L48" s="76"/>
      <c r="M48" s="77"/>
      <c r="N48" s="76"/>
      <c r="O48" s="90"/>
      <c r="P48" s="76"/>
      <c r="Q48" s="131"/>
      <c r="R48" s="81"/>
      <c r="S48" s="84"/>
      <c r="T48" s="76"/>
      <c r="U48" s="131"/>
      <c r="V48" s="76"/>
      <c r="W48" s="90"/>
      <c r="X48" s="76"/>
      <c r="Y48" s="132"/>
    </row>
    <row r="49" spans="1:25" ht="15" customHeight="1" x14ac:dyDescent="0.25">
      <c r="A49" s="81">
        <f t="shared" ref="A49" si="45">A47+1</f>
        <v>18</v>
      </c>
      <c r="B49" s="79" t="s">
        <v>30</v>
      </c>
      <c r="C49" s="76"/>
      <c r="D49" s="77">
        <v>500000000</v>
      </c>
      <c r="E49" s="76"/>
      <c r="F49" s="129"/>
      <c r="G49" s="76"/>
      <c r="H49" s="132">
        <f>'[2]PAGOS 18'!$Q$120</f>
        <v>6224066.4000000004</v>
      </c>
      <c r="J49" s="81">
        <f t="shared" ref="J49" si="46">J47+1</f>
        <v>18</v>
      </c>
      <c r="K49" s="79" t="s">
        <v>30</v>
      </c>
      <c r="L49" s="76"/>
      <c r="M49" s="77">
        <v>500000000</v>
      </c>
      <c r="N49" s="76"/>
      <c r="O49" s="90"/>
      <c r="P49" s="76"/>
      <c r="Q49" s="131">
        <f>'[2]PAGOS 18'!$Q$121</f>
        <v>4060890.8</v>
      </c>
      <c r="R49" s="81">
        <f t="shared" ref="R49" si="47">R47+1</f>
        <v>18</v>
      </c>
      <c r="S49" s="79" t="s">
        <v>30</v>
      </c>
      <c r="T49" s="76"/>
      <c r="U49" s="77">
        <v>500000000</v>
      </c>
      <c r="V49" s="76"/>
      <c r="W49" s="90"/>
      <c r="X49" s="76"/>
      <c r="Y49" s="132">
        <f>'[2]PAGOS 18'!$Q$122</f>
        <v>0</v>
      </c>
    </row>
    <row r="50" spans="1:25" ht="15" customHeight="1" x14ac:dyDescent="0.25">
      <c r="A50" s="81"/>
      <c r="B50" s="79"/>
      <c r="C50" s="76"/>
      <c r="D50" s="77"/>
      <c r="E50" s="76"/>
      <c r="F50" s="129"/>
      <c r="G50" s="76"/>
      <c r="H50" s="132"/>
      <c r="J50" s="81"/>
      <c r="K50" s="79"/>
      <c r="L50" s="76"/>
      <c r="M50" s="77"/>
      <c r="N50" s="76"/>
      <c r="O50" s="90"/>
      <c r="P50" s="76"/>
      <c r="Q50" s="131"/>
      <c r="R50" s="81"/>
      <c r="S50" s="79"/>
      <c r="T50" s="76"/>
      <c r="U50" s="77"/>
      <c r="V50" s="76"/>
      <c r="W50" s="90"/>
      <c r="X50" s="76"/>
      <c r="Y50" s="132"/>
    </row>
    <row r="51" spans="1:25" ht="15" customHeight="1" x14ac:dyDescent="0.25">
      <c r="A51" s="81">
        <f t="shared" ref="A51" si="48">A49+1</f>
        <v>19</v>
      </c>
      <c r="B51" s="79" t="s">
        <v>30</v>
      </c>
      <c r="C51" s="76"/>
      <c r="D51" s="77">
        <v>1750000000</v>
      </c>
      <c r="E51" s="76"/>
      <c r="F51" s="129"/>
      <c r="G51" s="76"/>
      <c r="H51" s="132">
        <f>'[2]PAGOS 18'!$Q$126+8465774.06</f>
        <v>33863096.240000002</v>
      </c>
      <c r="J51" s="81">
        <f t="shared" ref="J51" si="49">J49+1</f>
        <v>19</v>
      </c>
      <c r="K51" s="79" t="s">
        <v>30</v>
      </c>
      <c r="L51" s="76"/>
      <c r="M51" s="77">
        <v>1750000000</v>
      </c>
      <c r="N51" s="76"/>
      <c r="O51" s="90"/>
      <c r="P51" s="76"/>
      <c r="Q51" s="131">
        <f>'[2]PAGOS 18'!$Q$127</f>
        <v>21966526.189999998</v>
      </c>
      <c r="R51" s="81">
        <f t="shared" ref="R51" si="50">R49+1</f>
        <v>19</v>
      </c>
      <c r="S51" s="79" t="s">
        <v>30</v>
      </c>
      <c r="T51" s="76"/>
      <c r="U51" s="77">
        <v>1750000000</v>
      </c>
      <c r="V51" s="76"/>
      <c r="W51" s="90"/>
      <c r="X51" s="76"/>
      <c r="Y51" s="132">
        <f>'[2]PAGOS 18'!$Q$128</f>
        <v>104420.88</v>
      </c>
    </row>
    <row r="52" spans="1:25" ht="15" customHeight="1" x14ac:dyDescent="0.25">
      <c r="A52" s="81"/>
      <c r="B52" s="79"/>
      <c r="C52" s="76"/>
      <c r="D52" s="77"/>
      <c r="E52" s="76"/>
      <c r="F52" s="129"/>
      <c r="G52" s="76"/>
      <c r="H52" s="132"/>
      <c r="J52" s="81"/>
      <c r="K52" s="79"/>
      <c r="L52" s="76"/>
      <c r="M52" s="77"/>
      <c r="N52" s="76"/>
      <c r="O52" s="90"/>
      <c r="P52" s="76"/>
      <c r="Q52" s="131"/>
      <c r="R52" s="81"/>
      <c r="S52" s="79"/>
      <c r="T52" s="76"/>
      <c r="U52" s="77"/>
      <c r="V52" s="76"/>
      <c r="W52" s="90"/>
      <c r="X52" s="76"/>
      <c r="Y52" s="132"/>
    </row>
    <row r="53" spans="1:25" ht="15" customHeight="1" x14ac:dyDescent="0.25">
      <c r="A53" s="81">
        <f t="shared" ref="A53" si="51">A51+1</f>
        <v>20</v>
      </c>
      <c r="B53" s="79" t="s">
        <v>30</v>
      </c>
      <c r="C53" s="76"/>
      <c r="D53" s="77">
        <v>1920000000</v>
      </c>
      <c r="E53" s="76"/>
      <c r="F53" s="129"/>
      <c r="G53" s="76"/>
      <c r="H53" s="132">
        <f>'[2]PAGOS 18'!$Q$132+11148667.17</f>
        <v>44594668.68</v>
      </c>
      <c r="J53" s="81">
        <f t="shared" ref="J53" si="52">J51+1</f>
        <v>20</v>
      </c>
      <c r="K53" s="79" t="s">
        <v>30</v>
      </c>
      <c r="L53" s="76"/>
      <c r="M53" s="77">
        <v>1920000000</v>
      </c>
      <c r="N53" s="76"/>
      <c r="O53" s="90"/>
      <c r="P53" s="76"/>
      <c r="Q53" s="131">
        <f>'[2]PAGOS 18'!$Q$133</f>
        <v>26474032.560000002</v>
      </c>
      <c r="R53" s="81">
        <f t="shared" ref="R53" si="53">R51+1</f>
        <v>20</v>
      </c>
      <c r="S53" s="79" t="s">
        <v>30</v>
      </c>
      <c r="T53" s="76"/>
      <c r="U53" s="77">
        <v>1920000000</v>
      </c>
      <c r="V53" s="76"/>
      <c r="W53" s="90"/>
      <c r="X53" s="76"/>
      <c r="Y53" s="132">
        <f>'[2]PAGOS 18'!$Q$134</f>
        <v>0</v>
      </c>
    </row>
    <row r="54" spans="1:25" ht="15" customHeight="1" x14ac:dyDescent="0.25">
      <c r="A54" s="81"/>
      <c r="B54" s="79"/>
      <c r="C54" s="76"/>
      <c r="D54" s="77"/>
      <c r="E54" s="76"/>
      <c r="F54" s="129"/>
      <c r="G54" s="76"/>
      <c r="H54" s="132"/>
      <c r="J54" s="81"/>
      <c r="K54" s="79"/>
      <c r="L54" s="76"/>
      <c r="M54" s="77"/>
      <c r="N54" s="76"/>
      <c r="O54" s="90"/>
      <c r="P54" s="76"/>
      <c r="Q54" s="131"/>
      <c r="R54" s="81"/>
      <c r="S54" s="79"/>
      <c r="T54" s="76"/>
      <c r="U54" s="77"/>
      <c r="V54" s="76"/>
      <c r="W54" s="90"/>
      <c r="X54" s="76"/>
      <c r="Y54" s="132"/>
    </row>
    <row r="55" spans="1:25" ht="15" customHeight="1" x14ac:dyDescent="0.25">
      <c r="A55" s="81">
        <f t="shared" ref="A55" si="54">A53+1</f>
        <v>21</v>
      </c>
      <c r="B55" s="79" t="s">
        <v>30</v>
      </c>
      <c r="C55" s="76"/>
      <c r="D55" s="77">
        <v>1444885373.0799999</v>
      </c>
      <c r="E55" s="76"/>
      <c r="F55" s="129"/>
      <c r="G55" s="76"/>
      <c r="H55" s="132">
        <f>'[2]PAGOS 18'!$Q$168</f>
        <v>4870733.26</v>
      </c>
      <c r="J55" s="81">
        <f t="shared" ref="J55" si="55">J53+1</f>
        <v>21</v>
      </c>
      <c r="K55" s="79" t="s">
        <v>30</v>
      </c>
      <c r="L55" s="76"/>
      <c r="M55" s="77">
        <v>1444885373.0799999</v>
      </c>
      <c r="N55" s="76"/>
      <c r="O55" s="90"/>
      <c r="P55" s="76"/>
      <c r="Q55" s="131">
        <f>'[2]PAGOS 18'!$Q$169</f>
        <v>30085486.989999998</v>
      </c>
      <c r="R55" s="81">
        <f t="shared" ref="R55" si="56">R53+1</f>
        <v>21</v>
      </c>
      <c r="S55" s="79" t="s">
        <v>30</v>
      </c>
      <c r="T55" s="76"/>
      <c r="U55" s="77">
        <v>1444885373.0799999</v>
      </c>
      <c r="V55" s="76"/>
      <c r="W55" s="90"/>
      <c r="X55" s="76"/>
      <c r="Y55" s="132">
        <f>'[2]PAGOS 18'!$Q$170</f>
        <v>0</v>
      </c>
    </row>
    <row r="56" spans="1:25" ht="15" customHeight="1" x14ac:dyDescent="0.25">
      <c r="A56" s="81"/>
      <c r="B56" s="79"/>
      <c r="C56" s="76"/>
      <c r="D56" s="77"/>
      <c r="E56" s="76"/>
      <c r="F56" s="129"/>
      <c r="G56" s="76"/>
      <c r="H56" s="132"/>
      <c r="J56" s="81"/>
      <c r="K56" s="79"/>
      <c r="L56" s="76"/>
      <c r="M56" s="77"/>
      <c r="N56" s="76"/>
      <c r="O56" s="90"/>
      <c r="P56" s="76"/>
      <c r="Q56" s="131"/>
      <c r="R56" s="81"/>
      <c r="S56" s="79"/>
      <c r="T56" s="76"/>
      <c r="U56" s="77"/>
      <c r="V56" s="76"/>
      <c r="W56" s="90"/>
      <c r="X56" s="76"/>
      <c r="Y56" s="132"/>
    </row>
    <row r="57" spans="1:25" ht="15" customHeight="1" x14ac:dyDescent="0.25">
      <c r="A57" s="81">
        <f t="shared" ref="A57" si="57">A55+1</f>
        <v>22</v>
      </c>
      <c r="B57" s="79" t="s">
        <v>30</v>
      </c>
      <c r="C57" s="76"/>
      <c r="D57" s="77">
        <v>1928217853.28</v>
      </c>
      <c r="E57" s="76"/>
      <c r="F57" s="129"/>
      <c r="G57" s="76"/>
      <c r="H57" s="132">
        <f>'[2]PAGOS 18'!$Q$174</f>
        <v>5162911.1100000003</v>
      </c>
      <c r="J57" s="81">
        <f t="shared" ref="J57" si="58">J55+1</f>
        <v>22</v>
      </c>
      <c r="K57" s="79" t="s">
        <v>30</v>
      </c>
      <c r="L57" s="76"/>
      <c r="M57" s="77">
        <v>1928217853.28</v>
      </c>
      <c r="N57" s="76"/>
      <c r="O57" s="90"/>
      <c r="P57" s="76"/>
      <c r="Q57" s="131">
        <f>'[2]PAGOS 18'!$Q$175</f>
        <v>41723319.689999998</v>
      </c>
      <c r="R57" s="81">
        <f t="shared" ref="R57" si="59">R55+1</f>
        <v>22</v>
      </c>
      <c r="S57" s="79" t="s">
        <v>30</v>
      </c>
      <c r="T57" s="76"/>
      <c r="U57" s="77">
        <v>1928217853.28</v>
      </c>
      <c r="V57" s="76"/>
      <c r="W57" s="90"/>
      <c r="X57" s="76"/>
      <c r="Y57" s="132">
        <f>'[2]PAGOS 18'!$Q$176</f>
        <v>0</v>
      </c>
    </row>
    <row r="58" spans="1:25" ht="15" customHeight="1" x14ac:dyDescent="0.25">
      <c r="A58" s="81"/>
      <c r="B58" s="79"/>
      <c r="C58" s="76"/>
      <c r="D58" s="77"/>
      <c r="E58" s="76"/>
      <c r="F58" s="129"/>
      <c r="G58" s="76"/>
      <c r="H58" s="132"/>
      <c r="J58" s="81"/>
      <c r="K58" s="79"/>
      <c r="L58" s="76"/>
      <c r="M58" s="77"/>
      <c r="N58" s="76"/>
      <c r="O58" s="90"/>
      <c r="P58" s="76"/>
      <c r="Q58" s="131"/>
      <c r="R58" s="81"/>
      <c r="S58" s="79"/>
      <c r="T58" s="76"/>
      <c r="U58" s="77"/>
      <c r="V58" s="76"/>
      <c r="W58" s="90"/>
      <c r="X58" s="76"/>
      <c r="Y58" s="132"/>
    </row>
    <row r="59" spans="1:25" ht="15" customHeight="1" x14ac:dyDescent="0.25">
      <c r="A59" s="81">
        <f>A57+1</f>
        <v>23</v>
      </c>
      <c r="B59" s="79" t="s">
        <v>30</v>
      </c>
      <c r="C59" s="76"/>
      <c r="D59" s="77">
        <v>1000000000</v>
      </c>
      <c r="E59" s="76"/>
      <c r="F59" s="129"/>
      <c r="G59" s="76"/>
      <c r="H59" s="130">
        <f>'[2]PAGOS 18'!$Q$180</f>
        <v>12461358.060000001</v>
      </c>
      <c r="J59" s="81">
        <f t="shared" ref="J59:J75" si="60">J57+1</f>
        <v>23</v>
      </c>
      <c r="K59" s="79" t="s">
        <v>30</v>
      </c>
      <c r="L59" s="76"/>
      <c r="M59" s="77">
        <v>1000000000</v>
      </c>
      <c r="N59" s="76"/>
      <c r="O59" s="90"/>
      <c r="P59" s="76"/>
      <c r="Q59" s="131">
        <f>'[2]PAGOS 18'!$Q$181</f>
        <v>17890547.91</v>
      </c>
      <c r="R59" s="81">
        <f t="shared" ref="R59" si="61">R57+1</f>
        <v>23</v>
      </c>
      <c r="S59" s="79" t="s">
        <v>30</v>
      </c>
      <c r="T59" s="76"/>
      <c r="U59" s="77">
        <v>1000000000</v>
      </c>
      <c r="V59" s="76"/>
      <c r="W59" s="90"/>
      <c r="X59" s="76"/>
      <c r="Y59" s="132">
        <f>'[2]PAGOS 18'!$Q$182</f>
        <v>0</v>
      </c>
    </row>
    <row r="60" spans="1:25" ht="15" customHeight="1" x14ac:dyDescent="0.25">
      <c r="A60" s="81"/>
      <c r="B60" s="79"/>
      <c r="C60" s="76"/>
      <c r="D60" s="77"/>
      <c r="E60" s="76"/>
      <c r="F60" s="129"/>
      <c r="G60" s="76"/>
      <c r="H60" s="130"/>
      <c r="J60" s="81"/>
      <c r="K60" s="79"/>
      <c r="L60" s="76"/>
      <c r="M60" s="77"/>
      <c r="N60" s="76"/>
      <c r="O60" s="90"/>
      <c r="P60" s="76"/>
      <c r="Q60" s="131"/>
      <c r="R60" s="81"/>
      <c r="S60" s="79"/>
      <c r="T60" s="76"/>
      <c r="U60" s="77"/>
      <c r="V60" s="76"/>
      <c r="W60" s="90"/>
      <c r="X60" s="76"/>
      <c r="Y60" s="132"/>
    </row>
    <row r="61" spans="1:25" ht="15" customHeight="1" x14ac:dyDescent="0.25">
      <c r="A61" s="81">
        <f t="shared" ref="A61" si="62">A59+1</f>
        <v>24</v>
      </c>
      <c r="B61" s="79" t="s">
        <v>30</v>
      </c>
      <c r="C61" s="76"/>
      <c r="D61" s="77">
        <v>1000000000</v>
      </c>
      <c r="E61" s="76"/>
      <c r="F61" s="129"/>
      <c r="G61" s="76"/>
      <c r="H61" s="130">
        <f>'[2]PAGOS 18'!$Q$138</f>
        <v>0</v>
      </c>
      <c r="J61" s="81">
        <f t="shared" si="60"/>
        <v>24</v>
      </c>
      <c r="K61" s="79" t="s">
        <v>30</v>
      </c>
      <c r="L61" s="76"/>
      <c r="M61" s="77">
        <v>1000000000</v>
      </c>
      <c r="N61" s="76"/>
      <c r="O61" s="90"/>
      <c r="P61" s="76"/>
      <c r="Q61" s="131">
        <f>'[2]PAGOS 18'!$Q$139</f>
        <v>19249157.369999997</v>
      </c>
      <c r="R61" s="81">
        <f t="shared" ref="R61" si="63">R59+1</f>
        <v>24</v>
      </c>
      <c r="S61" s="79" t="s">
        <v>30</v>
      </c>
      <c r="T61" s="76"/>
      <c r="U61" s="77">
        <v>1000000000</v>
      </c>
      <c r="V61" s="76"/>
      <c r="W61" s="90"/>
      <c r="X61" s="76"/>
      <c r="Y61" s="132">
        <f>'[2]PAGOS 18'!$Q$140</f>
        <v>0</v>
      </c>
    </row>
    <row r="62" spans="1:25" ht="15" customHeight="1" x14ac:dyDescent="0.25">
      <c r="A62" s="81"/>
      <c r="B62" s="79"/>
      <c r="C62" s="76"/>
      <c r="D62" s="77"/>
      <c r="E62" s="76"/>
      <c r="F62" s="129"/>
      <c r="G62" s="76"/>
      <c r="H62" s="130"/>
      <c r="J62" s="81"/>
      <c r="K62" s="79"/>
      <c r="L62" s="76"/>
      <c r="M62" s="77"/>
      <c r="N62" s="76"/>
      <c r="O62" s="90"/>
      <c r="P62" s="76"/>
      <c r="Q62" s="131"/>
      <c r="R62" s="81"/>
      <c r="S62" s="79"/>
      <c r="T62" s="76"/>
      <c r="U62" s="77"/>
      <c r="V62" s="76"/>
      <c r="W62" s="90"/>
      <c r="X62" s="76"/>
      <c r="Y62" s="132"/>
    </row>
    <row r="63" spans="1:25" ht="15" customHeight="1" x14ac:dyDescent="0.25">
      <c r="A63" s="81">
        <f t="shared" ref="A63:A75" si="64">A61+1</f>
        <v>25</v>
      </c>
      <c r="B63" s="79" t="s">
        <v>30</v>
      </c>
      <c r="C63" s="76"/>
      <c r="D63" s="80">
        <v>300000000</v>
      </c>
      <c r="E63" s="76"/>
      <c r="F63" s="129"/>
      <c r="G63" s="76"/>
      <c r="H63" s="130">
        <f>'[2]PAGOS 18'!$Q$144</f>
        <v>0</v>
      </c>
      <c r="J63" s="81">
        <f t="shared" si="60"/>
        <v>25</v>
      </c>
      <c r="K63" s="79" t="s">
        <v>30</v>
      </c>
      <c r="L63" s="76"/>
      <c r="M63" s="80">
        <v>300000000</v>
      </c>
      <c r="N63" s="76"/>
      <c r="O63" s="90"/>
      <c r="P63" s="76"/>
      <c r="Q63" s="131">
        <f>'[2]PAGOS 18'!$Q$145</f>
        <v>6202500</v>
      </c>
      <c r="R63" s="81">
        <f t="shared" ref="R63" si="65">R61+1</f>
        <v>25</v>
      </c>
      <c r="S63" s="79" t="s">
        <v>30</v>
      </c>
      <c r="T63" s="76"/>
      <c r="U63" s="80">
        <v>300000000</v>
      </c>
      <c r="V63" s="76"/>
      <c r="W63" s="90"/>
      <c r="X63" s="76"/>
      <c r="Y63" s="132">
        <f>'[2]PAGOS 18'!$Q$146</f>
        <v>0</v>
      </c>
    </row>
    <row r="64" spans="1:25" ht="15" customHeight="1" x14ac:dyDescent="0.25">
      <c r="A64" s="81"/>
      <c r="B64" s="79"/>
      <c r="C64" s="76"/>
      <c r="D64" s="80"/>
      <c r="E64" s="76"/>
      <c r="F64" s="129"/>
      <c r="G64" s="76"/>
      <c r="H64" s="130"/>
      <c r="J64" s="81"/>
      <c r="K64" s="79"/>
      <c r="L64" s="76"/>
      <c r="M64" s="80"/>
      <c r="N64" s="76"/>
      <c r="O64" s="90"/>
      <c r="P64" s="76"/>
      <c r="Q64" s="131"/>
      <c r="R64" s="81"/>
      <c r="S64" s="79"/>
      <c r="T64" s="76"/>
      <c r="U64" s="80"/>
      <c r="V64" s="76"/>
      <c r="W64" s="90"/>
      <c r="X64" s="76"/>
      <c r="Y64" s="132"/>
    </row>
    <row r="65" spans="1:25" ht="15" customHeight="1" x14ac:dyDescent="0.25">
      <c r="A65" s="81">
        <f t="shared" si="64"/>
        <v>26</v>
      </c>
      <c r="B65" s="79" t="s">
        <v>30</v>
      </c>
      <c r="C65" s="76"/>
      <c r="D65" s="87">
        <v>299888355</v>
      </c>
      <c r="E65" s="76"/>
      <c r="F65" s="129"/>
      <c r="G65" s="76"/>
      <c r="H65" s="130">
        <f>'[2]PAGOS 18'!$Q$150</f>
        <v>0</v>
      </c>
      <c r="J65" s="81">
        <f t="shared" si="60"/>
        <v>26</v>
      </c>
      <c r="K65" s="79" t="s">
        <v>30</v>
      </c>
      <c r="L65" s="76"/>
      <c r="M65" s="87">
        <v>299888355</v>
      </c>
      <c r="N65" s="76"/>
      <c r="O65" s="90"/>
      <c r="P65" s="76"/>
      <c r="Q65" s="131">
        <f>'[2]PAGOS 18'!$Q$151</f>
        <v>6123271.3100000005</v>
      </c>
      <c r="R65" s="81">
        <f t="shared" ref="R65" si="66">R63+1</f>
        <v>26</v>
      </c>
      <c r="S65" s="79" t="s">
        <v>30</v>
      </c>
      <c r="T65" s="76"/>
      <c r="U65" s="87">
        <v>299888355</v>
      </c>
      <c r="V65" s="76"/>
      <c r="W65" s="90"/>
      <c r="X65" s="76"/>
      <c r="Y65" s="132">
        <f>'[2]PAGOS 18'!$Q$152</f>
        <v>0</v>
      </c>
    </row>
    <row r="66" spans="1:25" ht="15" customHeight="1" x14ac:dyDescent="0.25">
      <c r="A66" s="81"/>
      <c r="B66" s="79"/>
      <c r="C66" s="76"/>
      <c r="D66" s="87"/>
      <c r="E66" s="76"/>
      <c r="F66" s="129"/>
      <c r="G66" s="76"/>
      <c r="H66" s="130"/>
      <c r="J66" s="81"/>
      <c r="K66" s="79"/>
      <c r="L66" s="76"/>
      <c r="M66" s="87"/>
      <c r="N66" s="76"/>
      <c r="O66" s="90"/>
      <c r="P66" s="76"/>
      <c r="Q66" s="131"/>
      <c r="R66" s="81"/>
      <c r="S66" s="79"/>
      <c r="T66" s="76"/>
      <c r="U66" s="87"/>
      <c r="V66" s="76"/>
      <c r="W66" s="90"/>
      <c r="X66" s="76"/>
      <c r="Y66" s="132"/>
    </row>
    <row r="67" spans="1:25" ht="15" customHeight="1" x14ac:dyDescent="0.25">
      <c r="A67" s="81">
        <f t="shared" si="64"/>
        <v>27</v>
      </c>
      <c r="B67" s="79" t="s">
        <v>30</v>
      </c>
      <c r="C67" s="76"/>
      <c r="D67" s="77">
        <v>223786059</v>
      </c>
      <c r="E67" s="76"/>
      <c r="F67" s="129"/>
      <c r="G67" s="76"/>
      <c r="H67" s="130">
        <f>'[2]PAGOS 18'!$Q$156</f>
        <v>0</v>
      </c>
      <c r="J67" s="81">
        <f t="shared" si="60"/>
        <v>27</v>
      </c>
      <c r="K67" s="79" t="s">
        <v>30</v>
      </c>
      <c r="L67" s="76"/>
      <c r="M67" s="77">
        <v>223786059</v>
      </c>
      <c r="N67" s="76"/>
      <c r="O67" s="90"/>
      <c r="P67" s="76"/>
      <c r="Q67" s="131">
        <f>'[2]PAGOS 18'!$Q$157</f>
        <v>4312953.03</v>
      </c>
      <c r="R67" s="81">
        <f t="shared" ref="R67" si="67">R65+1</f>
        <v>27</v>
      </c>
      <c r="S67" s="79" t="s">
        <v>30</v>
      </c>
      <c r="T67" s="76"/>
      <c r="U67" s="77">
        <v>223786059</v>
      </c>
      <c r="V67" s="139"/>
      <c r="W67" s="90"/>
      <c r="X67" s="76"/>
      <c r="Y67" s="132">
        <f>'[2]PAGOS 18'!$Q$158</f>
        <v>0</v>
      </c>
    </row>
    <row r="68" spans="1:25" ht="15" customHeight="1" x14ac:dyDescent="0.25">
      <c r="A68" s="81"/>
      <c r="B68" s="79"/>
      <c r="C68" s="76"/>
      <c r="D68" s="77"/>
      <c r="E68" s="76"/>
      <c r="F68" s="129"/>
      <c r="G68" s="76"/>
      <c r="H68" s="130"/>
      <c r="J68" s="81"/>
      <c r="K68" s="79"/>
      <c r="L68" s="76"/>
      <c r="M68" s="77"/>
      <c r="N68" s="76"/>
      <c r="O68" s="90"/>
      <c r="P68" s="76"/>
      <c r="Q68" s="131"/>
      <c r="R68" s="81"/>
      <c r="S68" s="79"/>
      <c r="T68" s="76"/>
      <c r="U68" s="77"/>
      <c r="V68" s="139"/>
      <c r="W68" s="90"/>
      <c r="X68" s="76"/>
      <c r="Y68" s="132"/>
    </row>
    <row r="69" spans="1:25" ht="15" customHeight="1" x14ac:dyDescent="0.25">
      <c r="A69" s="81">
        <f t="shared" si="64"/>
        <v>28</v>
      </c>
      <c r="B69" s="79" t="s">
        <v>30</v>
      </c>
      <c r="C69" s="76"/>
      <c r="D69" s="77">
        <v>500379494</v>
      </c>
      <c r="E69" s="76"/>
      <c r="F69" s="129"/>
      <c r="G69" s="76"/>
      <c r="H69" s="130">
        <f>'[2]PAGOS 18'!$Q$162</f>
        <v>0</v>
      </c>
      <c r="J69" s="81">
        <f t="shared" si="60"/>
        <v>28</v>
      </c>
      <c r="K69" s="79" t="s">
        <v>30</v>
      </c>
      <c r="L69" s="76"/>
      <c r="M69" s="77">
        <v>500379494</v>
      </c>
      <c r="N69" s="76"/>
      <c r="O69" s="90"/>
      <c r="P69" s="76"/>
      <c r="Q69" s="131">
        <f>'[2]PAGOS 18'!$Q$163</f>
        <v>10149453.66</v>
      </c>
      <c r="R69" s="81">
        <f t="shared" ref="R69" si="68">R67+1</f>
        <v>28</v>
      </c>
      <c r="S69" s="79" t="s">
        <v>30</v>
      </c>
      <c r="T69" s="76"/>
      <c r="U69" s="77">
        <v>500379494</v>
      </c>
      <c r="V69" s="76"/>
      <c r="W69" s="90"/>
      <c r="X69" s="76"/>
      <c r="Y69" s="132">
        <f>'[2]PAGOS 18'!$Q$164</f>
        <v>0</v>
      </c>
    </row>
    <row r="70" spans="1:25" ht="15" customHeight="1" x14ac:dyDescent="0.25">
      <c r="A70" s="81"/>
      <c r="B70" s="79"/>
      <c r="C70" s="76"/>
      <c r="D70" s="77"/>
      <c r="E70" s="76"/>
      <c r="F70" s="129"/>
      <c r="G70" s="76"/>
      <c r="H70" s="130"/>
      <c r="J70" s="81"/>
      <c r="K70" s="79"/>
      <c r="L70" s="76"/>
      <c r="M70" s="77"/>
      <c r="N70" s="76"/>
      <c r="O70" s="90"/>
      <c r="P70" s="76"/>
      <c r="Q70" s="131"/>
      <c r="R70" s="81"/>
      <c r="S70" s="79"/>
      <c r="T70" s="76"/>
      <c r="U70" s="77"/>
      <c r="V70" s="76"/>
      <c r="W70" s="90"/>
      <c r="X70" s="76"/>
      <c r="Y70" s="132"/>
    </row>
    <row r="71" spans="1:25" ht="15" customHeight="1" x14ac:dyDescent="0.25">
      <c r="A71" s="81">
        <f t="shared" si="64"/>
        <v>29</v>
      </c>
      <c r="B71" s="79" t="s">
        <v>30</v>
      </c>
      <c r="C71" s="76"/>
      <c r="D71" s="77">
        <v>86788886</v>
      </c>
      <c r="E71" s="76"/>
      <c r="F71" s="129"/>
      <c r="G71" s="76"/>
      <c r="H71" s="130">
        <f>'[2]PAGOS 18'!$Q$186</f>
        <v>0</v>
      </c>
      <c r="J71" s="81">
        <f t="shared" si="60"/>
        <v>29</v>
      </c>
      <c r="K71" s="79" t="s">
        <v>30</v>
      </c>
      <c r="L71" s="76"/>
      <c r="M71" s="77">
        <v>86788886</v>
      </c>
      <c r="N71" s="76"/>
      <c r="O71" s="90"/>
      <c r="P71" s="76"/>
      <c r="Q71" s="131">
        <f>'[2]PAGOS 18'!$Q$187</f>
        <v>1841735.81</v>
      </c>
      <c r="R71" s="81">
        <f t="shared" ref="R71:R75" si="69">R69+1</f>
        <v>29</v>
      </c>
      <c r="S71" s="79" t="s">
        <v>30</v>
      </c>
      <c r="T71" s="76"/>
      <c r="U71" s="77">
        <v>86788886</v>
      </c>
      <c r="V71" s="76"/>
      <c r="W71" s="90"/>
      <c r="X71" s="76"/>
      <c r="Y71" s="132">
        <f>'[2]PAGOS 18'!$Q$188</f>
        <v>0</v>
      </c>
    </row>
    <row r="72" spans="1:25" ht="15" customHeight="1" x14ac:dyDescent="0.25">
      <c r="A72" s="81"/>
      <c r="B72" s="79"/>
      <c r="C72" s="76"/>
      <c r="D72" s="77"/>
      <c r="E72" s="76"/>
      <c r="F72" s="129"/>
      <c r="G72" s="76"/>
      <c r="H72" s="130"/>
      <c r="J72" s="81"/>
      <c r="K72" s="79"/>
      <c r="L72" s="76"/>
      <c r="M72" s="77"/>
      <c r="N72" s="76"/>
      <c r="O72" s="90"/>
      <c r="P72" s="76"/>
      <c r="Q72" s="131"/>
      <c r="R72" s="81"/>
      <c r="S72" s="79"/>
      <c r="T72" s="76"/>
      <c r="U72" s="77"/>
      <c r="V72" s="76"/>
      <c r="W72" s="90"/>
      <c r="X72" s="76"/>
      <c r="Y72" s="132"/>
    </row>
    <row r="73" spans="1:25" ht="15" customHeight="1" x14ac:dyDescent="0.25">
      <c r="A73" s="81">
        <f t="shared" si="64"/>
        <v>30</v>
      </c>
      <c r="B73" s="79" t="s">
        <v>30</v>
      </c>
      <c r="C73" s="76"/>
      <c r="D73" s="77">
        <v>56998668</v>
      </c>
      <c r="E73" s="76"/>
      <c r="F73" s="129"/>
      <c r="G73" s="76"/>
      <c r="H73" s="130">
        <f>'[2]PAGOS 18'!$Q$192</f>
        <v>0</v>
      </c>
      <c r="J73" s="81">
        <f t="shared" si="60"/>
        <v>30</v>
      </c>
      <c r="K73" s="79" t="s">
        <v>30</v>
      </c>
      <c r="L73" s="76"/>
      <c r="M73" s="77">
        <v>56998668</v>
      </c>
      <c r="N73" s="76"/>
      <c r="O73" s="90"/>
      <c r="P73" s="76"/>
      <c r="Q73" s="131">
        <f>'[2]PAGOS 18'!$Q$193</f>
        <v>1230599.99</v>
      </c>
      <c r="R73" s="81">
        <f t="shared" si="69"/>
        <v>30</v>
      </c>
      <c r="S73" s="79" t="s">
        <v>30</v>
      </c>
      <c r="T73" s="76"/>
      <c r="U73" s="77">
        <v>56998668</v>
      </c>
      <c r="V73" s="76"/>
      <c r="W73" s="90"/>
      <c r="X73" s="76"/>
      <c r="Y73" s="132">
        <f>'[2]PAGOS 18'!$Q$194</f>
        <v>0</v>
      </c>
    </row>
    <row r="74" spans="1:25" ht="15" customHeight="1" x14ac:dyDescent="0.25">
      <c r="A74" s="81"/>
      <c r="B74" s="79"/>
      <c r="C74" s="76"/>
      <c r="D74" s="77"/>
      <c r="E74" s="76"/>
      <c r="F74" s="129"/>
      <c r="G74" s="76"/>
      <c r="H74" s="130"/>
      <c r="J74" s="81"/>
      <c r="K74" s="79"/>
      <c r="L74" s="76"/>
      <c r="M74" s="77"/>
      <c r="N74" s="76"/>
      <c r="O74" s="90"/>
      <c r="P74" s="76"/>
      <c r="Q74" s="131"/>
      <c r="R74" s="81"/>
      <c r="S74" s="79"/>
      <c r="T74" s="76"/>
      <c r="U74" s="77"/>
      <c r="V74" s="76"/>
      <c r="W74" s="90"/>
      <c r="X74" s="76"/>
      <c r="Y74" s="132"/>
    </row>
    <row r="75" spans="1:25" ht="15" customHeight="1" x14ac:dyDescent="0.25">
      <c r="A75" s="81">
        <f t="shared" si="64"/>
        <v>31</v>
      </c>
      <c r="B75" s="79" t="s">
        <v>30</v>
      </c>
      <c r="C75" s="76"/>
      <c r="D75" s="77">
        <v>420000000</v>
      </c>
      <c r="E75" s="31"/>
      <c r="F75" s="129"/>
      <c r="G75" s="76"/>
      <c r="H75" s="130">
        <f>'[2]PAGOS 18'!$Q$198+41352</f>
        <v>168535</v>
      </c>
      <c r="J75" s="81">
        <f t="shared" si="60"/>
        <v>31</v>
      </c>
      <c r="K75" s="79" t="s">
        <v>30</v>
      </c>
      <c r="L75" s="76"/>
      <c r="M75" s="77">
        <v>420000000</v>
      </c>
      <c r="N75" s="31"/>
      <c r="O75" s="90"/>
      <c r="P75" s="92"/>
      <c r="Q75" s="131">
        <f>'[2]PAGOS 18'!$Q$199</f>
        <v>9181802.4400000013</v>
      </c>
      <c r="R75" s="81">
        <f t="shared" si="69"/>
        <v>31</v>
      </c>
      <c r="S75" s="79" t="s">
        <v>30</v>
      </c>
      <c r="T75" s="76"/>
      <c r="U75" s="77">
        <v>420000000</v>
      </c>
      <c r="V75" s="31"/>
      <c r="W75" s="90"/>
      <c r="X75" s="76"/>
      <c r="Y75" s="132">
        <f>'[2]PAGOS 18'!$Q$200</f>
        <v>0</v>
      </c>
    </row>
    <row r="76" spans="1:25" ht="15" customHeight="1" x14ac:dyDescent="0.25">
      <c r="A76" s="81"/>
      <c r="B76" s="79"/>
      <c r="C76" s="76"/>
      <c r="D76" s="77"/>
      <c r="E76" s="31"/>
      <c r="F76" s="129"/>
      <c r="G76" s="76"/>
      <c r="H76" s="130"/>
      <c r="J76" s="81"/>
      <c r="K76" s="79"/>
      <c r="L76" s="76"/>
      <c r="M76" s="77"/>
      <c r="N76" s="31"/>
      <c r="O76" s="90"/>
      <c r="P76" s="92"/>
      <c r="Q76" s="131"/>
      <c r="R76" s="81"/>
      <c r="S76" s="79"/>
      <c r="T76" s="76"/>
      <c r="U76" s="77"/>
      <c r="V76" s="31"/>
      <c r="W76" s="90"/>
      <c r="X76" s="76"/>
      <c r="Y76" s="132"/>
    </row>
    <row r="77" spans="1:25" ht="15" customHeight="1" x14ac:dyDescent="0.25">
      <c r="A77" s="33"/>
      <c r="B77" s="30"/>
      <c r="C77" s="31"/>
      <c r="D77" s="32"/>
      <c r="E77" s="31"/>
      <c r="F77" s="36"/>
      <c r="G77" s="31"/>
      <c r="H77" s="35"/>
      <c r="J77" s="33"/>
      <c r="K77" s="30"/>
      <c r="L77" s="31"/>
      <c r="M77" s="32"/>
      <c r="N77" s="31"/>
      <c r="O77" s="34"/>
      <c r="P77" s="41"/>
      <c r="Q77" s="35"/>
      <c r="R77" s="33"/>
      <c r="S77" s="30"/>
      <c r="T77" s="31"/>
      <c r="U77" s="32"/>
      <c r="V77" s="31"/>
      <c r="W77" s="34"/>
      <c r="X77" s="40"/>
      <c r="Y77" s="37"/>
    </row>
    <row r="78" spans="1:25" ht="15" customHeight="1" x14ac:dyDescent="0.25">
      <c r="A78" s="102" t="s">
        <v>65</v>
      </c>
      <c r="B78" s="102"/>
      <c r="C78" s="102"/>
      <c r="D78" s="102"/>
      <c r="E78" s="102"/>
      <c r="F78" s="102"/>
      <c r="G78" s="76"/>
      <c r="H78" s="137">
        <f>SUM(H15:H76)</f>
        <v>157318429.56999999</v>
      </c>
      <c r="J78" s="110" t="s">
        <v>89</v>
      </c>
      <c r="K78" s="110"/>
      <c r="L78" s="110"/>
      <c r="M78" s="110"/>
      <c r="N78" s="110"/>
      <c r="O78" s="110"/>
      <c r="P78" s="92"/>
      <c r="Q78" s="126">
        <f>SUM(Q15:Q76)</f>
        <v>424604652.95000005</v>
      </c>
      <c r="S78" s="102" t="s">
        <v>90</v>
      </c>
      <c r="T78" s="102"/>
      <c r="U78" s="102"/>
      <c r="V78" s="102"/>
      <c r="W78" s="102"/>
      <c r="X78" s="127"/>
      <c r="Y78" s="126">
        <f>SUM(Y15:Y76)</f>
        <v>542006.18999999994</v>
      </c>
    </row>
    <row r="79" spans="1:25" ht="15.75" customHeight="1" x14ac:dyDescent="0.25">
      <c r="A79" s="102"/>
      <c r="B79" s="102"/>
      <c r="C79" s="102"/>
      <c r="D79" s="102"/>
      <c r="E79" s="102"/>
      <c r="F79" s="102"/>
      <c r="G79" s="76"/>
      <c r="H79" s="137"/>
      <c r="J79" s="110"/>
      <c r="K79" s="110"/>
      <c r="L79" s="110"/>
      <c r="M79" s="110"/>
      <c r="N79" s="110"/>
      <c r="O79" s="110"/>
      <c r="P79" s="92"/>
      <c r="Q79" s="126"/>
      <c r="S79" s="102"/>
      <c r="T79" s="102"/>
      <c r="U79" s="102"/>
      <c r="V79" s="102"/>
      <c r="W79" s="102"/>
      <c r="X79" s="127"/>
      <c r="Y79" s="126"/>
    </row>
    <row r="80" spans="1:25" x14ac:dyDescent="0.25">
      <c r="N80" s="18"/>
    </row>
    <row r="81" spans="1:25" ht="18" customHeight="1" x14ac:dyDescent="0.25">
      <c r="A81" s="138" t="s">
        <v>66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6">
        <f>Y78+Q78+H78</f>
        <v>582465088.71000004</v>
      </c>
      <c r="Y81" s="136"/>
    </row>
    <row r="82" spans="1:25" ht="18" customHeight="1" x14ac:dyDescent="0.2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6"/>
      <c r="Y82" s="136"/>
    </row>
  </sheetData>
  <mergeCells count="678">
    <mergeCell ref="J78:O79"/>
    <mergeCell ref="X73:X74"/>
    <mergeCell ref="S57:S58"/>
    <mergeCell ref="T51:T52"/>
    <mergeCell ref="T53:T54"/>
    <mergeCell ref="S51:S52"/>
    <mergeCell ref="S53:S54"/>
    <mergeCell ref="S55:S56"/>
    <mergeCell ref="S47:S48"/>
    <mergeCell ref="S49:S50"/>
    <mergeCell ref="T55:T56"/>
    <mergeCell ref="K71:K72"/>
    <mergeCell ref="L71:L72"/>
    <mergeCell ref="M71:M72"/>
    <mergeCell ref="S71:S72"/>
    <mergeCell ref="T71:T72"/>
    <mergeCell ref="U71:U72"/>
    <mergeCell ref="N63:N64"/>
    <mergeCell ref="N65:N66"/>
    <mergeCell ref="Q73:Q74"/>
    <mergeCell ref="R73:R74"/>
    <mergeCell ref="S73:S74"/>
    <mergeCell ref="T73:T74"/>
    <mergeCell ref="U73:U74"/>
    <mergeCell ref="Y55:Y56"/>
    <mergeCell ref="T41:T42"/>
    <mergeCell ref="Q65:Q66"/>
    <mergeCell ref="Q67:Q68"/>
    <mergeCell ref="Q69:Q70"/>
    <mergeCell ref="N55:N56"/>
    <mergeCell ref="Y73:Y74"/>
    <mergeCell ref="N73:N74"/>
    <mergeCell ref="V73:V74"/>
    <mergeCell ref="R71:R72"/>
    <mergeCell ref="Q71:Q72"/>
    <mergeCell ref="V45:V46"/>
    <mergeCell ref="V43:V44"/>
    <mergeCell ref="Y69:Y70"/>
    <mergeCell ref="S59:S60"/>
    <mergeCell ref="Y59:Y60"/>
    <mergeCell ref="X59:X60"/>
    <mergeCell ref="T61:T62"/>
    <mergeCell ref="T63:T64"/>
    <mergeCell ref="S65:S66"/>
    <mergeCell ref="T65:T66"/>
    <mergeCell ref="U65:U66"/>
    <mergeCell ref="R63:R64"/>
    <mergeCell ref="P45:P46"/>
    <mergeCell ref="X27:X28"/>
    <mergeCell ref="E63:E64"/>
    <mergeCell ref="B65:B66"/>
    <mergeCell ref="D67:D68"/>
    <mergeCell ref="H69:H70"/>
    <mergeCell ref="G63:G64"/>
    <mergeCell ref="C67:C68"/>
    <mergeCell ref="C69:C70"/>
    <mergeCell ref="N67:N68"/>
    <mergeCell ref="N69:N70"/>
    <mergeCell ref="B63:B64"/>
    <mergeCell ref="C63:C64"/>
    <mergeCell ref="H63:H64"/>
    <mergeCell ref="K65:K66"/>
    <mergeCell ref="M65:M66"/>
    <mergeCell ref="B67:B68"/>
    <mergeCell ref="D69:D70"/>
    <mergeCell ref="J65:J66"/>
    <mergeCell ref="L67:L68"/>
    <mergeCell ref="M67:M68"/>
    <mergeCell ref="L63:L64"/>
    <mergeCell ref="V49:V50"/>
    <mergeCell ref="V47:V48"/>
    <mergeCell ref="X29:X30"/>
    <mergeCell ref="E73:E74"/>
    <mergeCell ref="C73:C74"/>
    <mergeCell ref="S69:S70"/>
    <mergeCell ref="X15:X16"/>
    <mergeCell ref="V29:V30"/>
    <mergeCell ref="V27:V28"/>
    <mergeCell ref="V25:V26"/>
    <mergeCell ref="V23:V24"/>
    <mergeCell ref="V21:V22"/>
    <mergeCell ref="V19:V20"/>
    <mergeCell ref="V17:V18"/>
    <mergeCell ref="V41:V42"/>
    <mergeCell ref="V39:V40"/>
    <mergeCell ref="V37:V38"/>
    <mergeCell ref="V35:V36"/>
    <mergeCell ref="V33:V34"/>
    <mergeCell ref="V31:V32"/>
    <mergeCell ref="X17:X18"/>
    <mergeCell ref="X19:X20"/>
    <mergeCell ref="X21:X22"/>
    <mergeCell ref="X23:X24"/>
    <mergeCell ref="T69:T70"/>
    <mergeCell ref="U69:U70"/>
    <mergeCell ref="X25:X26"/>
    <mergeCell ref="X31:X32"/>
    <mergeCell ref="T49:T50"/>
    <mergeCell ref="V15:V16"/>
    <mergeCell ref="X69:X70"/>
    <mergeCell ref="Y71:Y72"/>
    <mergeCell ref="X71:X72"/>
    <mergeCell ref="V71:V72"/>
    <mergeCell ref="V69:V70"/>
    <mergeCell ref="V67:V68"/>
    <mergeCell ref="V65:V66"/>
    <mergeCell ref="V63:V64"/>
    <mergeCell ref="V61:V62"/>
    <mergeCell ref="X33:X34"/>
    <mergeCell ref="X35:X36"/>
    <mergeCell ref="X37:X38"/>
    <mergeCell ref="X39:X40"/>
    <mergeCell ref="X41:X42"/>
    <mergeCell ref="V57:V58"/>
    <mergeCell ref="V55:V56"/>
    <mergeCell ref="V53:V54"/>
    <mergeCell ref="V51:V52"/>
    <mergeCell ref="Y67:Y68"/>
    <mergeCell ref="T27:T28"/>
    <mergeCell ref="T29:T30"/>
    <mergeCell ref="R65:R66"/>
    <mergeCell ref="R67:R68"/>
    <mergeCell ref="V59:V60"/>
    <mergeCell ref="Y61:Y62"/>
    <mergeCell ref="A61:A62"/>
    <mergeCell ref="S67:S68"/>
    <mergeCell ref="T67:T68"/>
    <mergeCell ref="U67:U68"/>
    <mergeCell ref="X67:X68"/>
    <mergeCell ref="T59:T60"/>
    <mergeCell ref="S61:S62"/>
    <mergeCell ref="U59:U60"/>
    <mergeCell ref="Q59:Q60"/>
    <mergeCell ref="Y63:Y64"/>
    <mergeCell ref="H59:H60"/>
    <mergeCell ref="L65:L66"/>
    <mergeCell ref="N61:N62"/>
    <mergeCell ref="P47:P48"/>
    <mergeCell ref="P49:P50"/>
    <mergeCell ref="N57:N58"/>
    <mergeCell ref="N59:N60"/>
    <mergeCell ref="U57:U58"/>
    <mergeCell ref="Q55:Q56"/>
    <mergeCell ref="N45:N46"/>
    <mergeCell ref="N47:N48"/>
    <mergeCell ref="N49:N50"/>
    <mergeCell ref="N51:N52"/>
    <mergeCell ref="N53:N54"/>
    <mergeCell ref="Q57:Q58"/>
    <mergeCell ref="R49:R50"/>
    <mergeCell ref="T57:T58"/>
    <mergeCell ref="T47:T48"/>
    <mergeCell ref="R51:R52"/>
    <mergeCell ref="R53:R54"/>
    <mergeCell ref="Q49:Q50"/>
    <mergeCell ref="X81:Y82"/>
    <mergeCell ref="Q61:Q62"/>
    <mergeCell ref="Q63:Q64"/>
    <mergeCell ref="H78:H79"/>
    <mergeCell ref="U61:U62"/>
    <mergeCell ref="S63:S64"/>
    <mergeCell ref="U63:U64"/>
    <mergeCell ref="H61:H62"/>
    <mergeCell ref="Q78:Q79"/>
    <mergeCell ref="H65:H66"/>
    <mergeCell ref="H67:H68"/>
    <mergeCell ref="N71:N72"/>
    <mergeCell ref="X61:X62"/>
    <mergeCell ref="X63:X64"/>
    <mergeCell ref="X65:X66"/>
    <mergeCell ref="Y65:Y66"/>
    <mergeCell ref="A81:W82"/>
    <mergeCell ref="L61:L62"/>
    <mergeCell ref="B69:B70"/>
    <mergeCell ref="A78:F79"/>
    <mergeCell ref="E65:E66"/>
    <mergeCell ref="G65:G66"/>
    <mergeCell ref="J67:J68"/>
    <mergeCell ref="J69:J70"/>
    <mergeCell ref="K53:K54"/>
    <mergeCell ref="J55:J56"/>
    <mergeCell ref="K55:K56"/>
    <mergeCell ref="K61:K62"/>
    <mergeCell ref="A55:A56"/>
    <mergeCell ref="D65:D66"/>
    <mergeCell ref="E59:E60"/>
    <mergeCell ref="G59:G60"/>
    <mergeCell ref="A57:A58"/>
    <mergeCell ref="B61:B62"/>
    <mergeCell ref="C61:C62"/>
    <mergeCell ref="D63:D64"/>
    <mergeCell ref="E57:E58"/>
    <mergeCell ref="B59:B60"/>
    <mergeCell ref="C59:C60"/>
    <mergeCell ref="D61:D62"/>
    <mergeCell ref="A59:A60"/>
    <mergeCell ref="A65:A66"/>
    <mergeCell ref="C65:C66"/>
    <mergeCell ref="A63:A64"/>
    <mergeCell ref="J61:J62"/>
    <mergeCell ref="J63:J64"/>
    <mergeCell ref="J57:J58"/>
    <mergeCell ref="J59:J60"/>
    <mergeCell ref="P75:P76"/>
    <mergeCell ref="A73:A74"/>
    <mergeCell ref="B73:B74"/>
    <mergeCell ref="D73:D74"/>
    <mergeCell ref="L59:L60"/>
    <mergeCell ref="K57:K58"/>
    <mergeCell ref="J71:J72"/>
    <mergeCell ref="A71:A72"/>
    <mergeCell ref="H71:H72"/>
    <mergeCell ref="E67:E68"/>
    <mergeCell ref="E69:E70"/>
    <mergeCell ref="E71:E72"/>
    <mergeCell ref="B71:B72"/>
    <mergeCell ref="C71:C72"/>
    <mergeCell ref="D71:D72"/>
    <mergeCell ref="A67:A68"/>
    <mergeCell ref="A69:A70"/>
    <mergeCell ref="P69:P70"/>
    <mergeCell ref="P71:P72"/>
    <mergeCell ref="M63:M64"/>
    <mergeCell ref="G73:G74"/>
    <mergeCell ref="P73:P74"/>
    <mergeCell ref="H73:H74"/>
    <mergeCell ref="J73:J74"/>
    <mergeCell ref="B57:B58"/>
    <mergeCell ref="C57:C58"/>
    <mergeCell ref="D57:D58"/>
    <mergeCell ref="H57:H58"/>
    <mergeCell ref="E55:E56"/>
    <mergeCell ref="H55:H56"/>
    <mergeCell ref="G55:G56"/>
    <mergeCell ref="G61:G62"/>
    <mergeCell ref="D59:D60"/>
    <mergeCell ref="E61:E62"/>
    <mergeCell ref="K73:K74"/>
    <mergeCell ref="M73:M74"/>
    <mergeCell ref="L73:L74"/>
    <mergeCell ref="L69:L70"/>
    <mergeCell ref="M69:M70"/>
    <mergeCell ref="M59:M60"/>
    <mergeCell ref="L31:L32"/>
    <mergeCell ref="M31:M32"/>
    <mergeCell ref="N31:N32"/>
    <mergeCell ref="K33:K34"/>
    <mergeCell ref="K35:K36"/>
    <mergeCell ref="K39:K40"/>
    <mergeCell ref="L39:L40"/>
    <mergeCell ref="K37:K38"/>
    <mergeCell ref="L37:L38"/>
    <mergeCell ref="K47:K48"/>
    <mergeCell ref="L47:L48"/>
    <mergeCell ref="M47:M48"/>
    <mergeCell ref="K41:K42"/>
    <mergeCell ref="L41:L42"/>
    <mergeCell ref="K43:K44"/>
    <mergeCell ref="K31:K32"/>
    <mergeCell ref="K51:K52"/>
    <mergeCell ref="M61:M62"/>
    <mergeCell ref="P31:P32"/>
    <mergeCell ref="Q31:Q32"/>
    <mergeCell ref="R45:R46"/>
    <mergeCell ref="R47:R48"/>
    <mergeCell ref="R55:R56"/>
    <mergeCell ref="R61:R62"/>
    <mergeCell ref="L57:L58"/>
    <mergeCell ref="M57:M58"/>
    <mergeCell ref="R59:R60"/>
    <mergeCell ref="M53:M54"/>
    <mergeCell ref="Q35:Q36"/>
    <mergeCell ref="R41:R42"/>
    <mergeCell ref="R43:R44"/>
    <mergeCell ref="Q45:Q46"/>
    <mergeCell ref="Q51:Q52"/>
    <mergeCell ref="Q53:Q54"/>
    <mergeCell ref="L51:L52"/>
    <mergeCell ref="M51:M52"/>
    <mergeCell ref="M55:M56"/>
    <mergeCell ref="L53:L54"/>
    <mergeCell ref="R57:R58"/>
    <mergeCell ref="L33:L34"/>
    <mergeCell ref="L35:L36"/>
    <mergeCell ref="Q47:Q48"/>
    <mergeCell ref="Q29:Q30"/>
    <mergeCell ref="N41:N42"/>
    <mergeCell ref="N43:N44"/>
    <mergeCell ref="Q33:Q34"/>
    <mergeCell ref="M41:M42"/>
    <mergeCell ref="M43:M44"/>
    <mergeCell ref="Q39:Q40"/>
    <mergeCell ref="Q41:Q42"/>
    <mergeCell ref="Q43:Q44"/>
    <mergeCell ref="Q37:Q38"/>
    <mergeCell ref="N37:N38"/>
    <mergeCell ref="N39:N40"/>
    <mergeCell ref="P37:P38"/>
    <mergeCell ref="P39:P40"/>
    <mergeCell ref="P41:P42"/>
    <mergeCell ref="P43:P44"/>
    <mergeCell ref="M35:M36"/>
    <mergeCell ref="N35:N36"/>
    <mergeCell ref="P35:P36"/>
    <mergeCell ref="M37:M38"/>
    <mergeCell ref="M39:M40"/>
    <mergeCell ref="M33:M34"/>
    <mergeCell ref="N33:N34"/>
    <mergeCell ref="P33:P34"/>
    <mergeCell ref="T31:T32"/>
    <mergeCell ref="T33:T34"/>
    <mergeCell ref="T35:T36"/>
    <mergeCell ref="T37:T38"/>
    <mergeCell ref="T39:T40"/>
    <mergeCell ref="R27:R28"/>
    <mergeCell ref="R29:R30"/>
    <mergeCell ref="R31:R32"/>
    <mergeCell ref="R33:R34"/>
    <mergeCell ref="R35:R36"/>
    <mergeCell ref="R37:R38"/>
    <mergeCell ref="R39:R40"/>
    <mergeCell ref="T43:T44"/>
    <mergeCell ref="T45:T46"/>
    <mergeCell ref="Y33:Y34"/>
    <mergeCell ref="Y35:Y36"/>
    <mergeCell ref="Y37:Y38"/>
    <mergeCell ref="Y39:Y40"/>
    <mergeCell ref="T15:T16"/>
    <mergeCell ref="T17:T18"/>
    <mergeCell ref="T19:T20"/>
    <mergeCell ref="T21:T22"/>
    <mergeCell ref="T23:T24"/>
    <mergeCell ref="T25:T26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U37:U38"/>
    <mergeCell ref="U39:U40"/>
    <mergeCell ref="U31:U32"/>
    <mergeCell ref="U33:U34"/>
    <mergeCell ref="U15:U16"/>
    <mergeCell ref="U45:U46"/>
    <mergeCell ref="U47:U48"/>
    <mergeCell ref="Y41:Y42"/>
    <mergeCell ref="Y43:Y44"/>
    <mergeCell ref="Y57:Y58"/>
    <mergeCell ref="X51:X52"/>
    <mergeCell ref="X53:X54"/>
    <mergeCell ref="X55:X56"/>
    <mergeCell ref="X57:X58"/>
    <mergeCell ref="U49:U50"/>
    <mergeCell ref="U51:U52"/>
    <mergeCell ref="U53:U54"/>
    <mergeCell ref="U55:U56"/>
    <mergeCell ref="X43:X44"/>
    <mergeCell ref="X45:X46"/>
    <mergeCell ref="X47:X48"/>
    <mergeCell ref="X49:X50"/>
    <mergeCell ref="Y45:Y46"/>
    <mergeCell ref="Y47:Y48"/>
    <mergeCell ref="Y49:Y50"/>
    <mergeCell ref="Y51:Y52"/>
    <mergeCell ref="Y53:Y54"/>
    <mergeCell ref="U17:U18"/>
    <mergeCell ref="U19:U20"/>
    <mergeCell ref="U21:U22"/>
    <mergeCell ref="U23:U24"/>
    <mergeCell ref="S39:S40"/>
    <mergeCell ref="S41:S42"/>
    <mergeCell ref="S43:S44"/>
    <mergeCell ref="S45:S46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U35:U36"/>
    <mergeCell ref="U41:U42"/>
    <mergeCell ref="U43:U44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A45:A46"/>
    <mergeCell ref="B49:B50"/>
    <mergeCell ref="C49:C50"/>
    <mergeCell ref="D49:D50"/>
    <mergeCell ref="G49:G50"/>
    <mergeCell ref="B45:B46"/>
    <mergeCell ref="C45:C46"/>
    <mergeCell ref="D45:D46"/>
    <mergeCell ref="G57:G58"/>
    <mergeCell ref="E45:E46"/>
    <mergeCell ref="A51:A52"/>
    <mergeCell ref="E51:E52"/>
    <mergeCell ref="G51:G52"/>
    <mergeCell ref="A49:A50"/>
    <mergeCell ref="E49:E50"/>
    <mergeCell ref="B55:B56"/>
    <mergeCell ref="C55:C56"/>
    <mergeCell ref="D55:D56"/>
    <mergeCell ref="B53:B54"/>
    <mergeCell ref="C53:C54"/>
    <mergeCell ref="D53:D54"/>
    <mergeCell ref="A53:A54"/>
    <mergeCell ref="A47:A48"/>
    <mergeCell ref="B51:B52"/>
    <mergeCell ref="C41:C42"/>
    <mergeCell ref="D41:D42"/>
    <mergeCell ref="E41:E42"/>
    <mergeCell ref="G37:G38"/>
    <mergeCell ref="H37:H38"/>
    <mergeCell ref="G45:G46"/>
    <mergeCell ref="H45:H46"/>
    <mergeCell ref="A37:A38"/>
    <mergeCell ref="B37:B38"/>
    <mergeCell ref="C37:C38"/>
    <mergeCell ref="D37:D38"/>
    <mergeCell ref="E37:E38"/>
    <mergeCell ref="A43:A44"/>
    <mergeCell ref="G41:G42"/>
    <mergeCell ref="H41:H42"/>
    <mergeCell ref="A39:A40"/>
    <mergeCell ref="B39:B40"/>
    <mergeCell ref="C39:C40"/>
    <mergeCell ref="D39:D40"/>
    <mergeCell ref="E39:E40"/>
    <mergeCell ref="G39:G40"/>
    <mergeCell ref="H39:H40"/>
    <mergeCell ref="A41:A42"/>
    <mergeCell ref="B41:B42"/>
    <mergeCell ref="H49:H50"/>
    <mergeCell ref="G53:G54"/>
    <mergeCell ref="H53:H54"/>
    <mergeCell ref="H43:H44"/>
    <mergeCell ref="B43:B44"/>
    <mergeCell ref="C43:C44"/>
    <mergeCell ref="E47:E48"/>
    <mergeCell ref="G47:G48"/>
    <mergeCell ref="H47:H48"/>
    <mergeCell ref="D43:D44"/>
    <mergeCell ref="E43:E44"/>
    <mergeCell ref="G43:G44"/>
    <mergeCell ref="C51:C52"/>
    <mergeCell ref="D51:D52"/>
    <mergeCell ref="E53:E54"/>
    <mergeCell ref="B47:B48"/>
    <mergeCell ref="C47:C48"/>
    <mergeCell ref="D47:D48"/>
    <mergeCell ref="H51:H52"/>
    <mergeCell ref="I41:I42"/>
    <mergeCell ref="I39:I40"/>
    <mergeCell ref="J37:J38"/>
    <mergeCell ref="J39:J40"/>
    <mergeCell ref="J41:J42"/>
    <mergeCell ref="K49:K50"/>
    <mergeCell ref="L49:L50"/>
    <mergeCell ref="M49:M50"/>
    <mergeCell ref="K45:K46"/>
    <mergeCell ref="J43:J44"/>
    <mergeCell ref="J45:J46"/>
    <mergeCell ref="J47:J48"/>
    <mergeCell ref="L43:L44"/>
    <mergeCell ref="L45:L46"/>
    <mergeCell ref="M45:M46"/>
    <mergeCell ref="J49:J50"/>
    <mergeCell ref="A35:A36"/>
    <mergeCell ref="B35:B36"/>
    <mergeCell ref="C35:C36"/>
    <mergeCell ref="D35:D36"/>
    <mergeCell ref="E35:E36"/>
    <mergeCell ref="I37:I38"/>
    <mergeCell ref="G35:G36"/>
    <mergeCell ref="H35:H36"/>
    <mergeCell ref="I35:I36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K29:K30"/>
    <mergeCell ref="L29:L30"/>
    <mergeCell ref="N27:N28"/>
    <mergeCell ref="P27:P28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P29:P30"/>
    <mergeCell ref="K23:K24"/>
    <mergeCell ref="K25:K26"/>
    <mergeCell ref="L25:L26"/>
    <mergeCell ref="L23:L24"/>
    <mergeCell ref="M23:M24"/>
    <mergeCell ref="I25:I26"/>
    <mergeCell ref="J25:J26"/>
    <mergeCell ref="M25:M26"/>
    <mergeCell ref="Q27:Q28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L17:L18"/>
    <mergeCell ref="M17:M18"/>
    <mergeCell ref="N17:N18"/>
    <mergeCell ref="A19:A20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K19:K20"/>
    <mergeCell ref="L19:L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Y78:Y79"/>
    <mergeCell ref="X78:X79"/>
    <mergeCell ref="A75:A76"/>
    <mergeCell ref="B75:B76"/>
    <mergeCell ref="C75:C76"/>
    <mergeCell ref="D75:D76"/>
    <mergeCell ref="F15:F76"/>
    <mergeCell ref="G71:G72"/>
    <mergeCell ref="G75:G76"/>
    <mergeCell ref="H75:H76"/>
    <mergeCell ref="J75:J76"/>
    <mergeCell ref="K75:K76"/>
    <mergeCell ref="L75:L76"/>
    <mergeCell ref="M75:M76"/>
    <mergeCell ref="O15:O76"/>
    <mergeCell ref="Q75:Q76"/>
    <mergeCell ref="R75:R76"/>
    <mergeCell ref="S75:S76"/>
    <mergeCell ref="U75:U76"/>
    <mergeCell ref="W15:W76"/>
    <mergeCell ref="Y75:Y76"/>
    <mergeCell ref="K15:K16"/>
    <mergeCell ref="L15:L16"/>
    <mergeCell ref="M15:M16"/>
    <mergeCell ref="G78:G79"/>
    <mergeCell ref="P78:P79"/>
    <mergeCell ref="X75:X76"/>
    <mergeCell ref="T75:T76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G67:G68"/>
    <mergeCell ref="G69:G70"/>
    <mergeCell ref="J51:J52"/>
    <mergeCell ref="J53:J54"/>
    <mergeCell ref="L55:L56"/>
    <mergeCell ref="K63:K64"/>
    <mergeCell ref="K59:K60"/>
    <mergeCell ref="S78:W79"/>
    <mergeCell ref="K67:K68"/>
    <mergeCell ref="K69:K70"/>
    <mergeCell ref="R69:R7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53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4" width="40.85546875" customWidth="1"/>
    <col min="5" max="5" width="23.28515625" customWidth="1"/>
    <col min="6" max="6" width="22.7109375" customWidth="1"/>
    <col min="7" max="7" width="19.28515625" customWidth="1"/>
    <col min="8" max="8" width="17.85546875" customWidth="1"/>
    <col min="9" max="9" width="17.28515625" customWidth="1"/>
    <col min="10" max="10" width="26.28515625" customWidth="1"/>
    <col min="11" max="11" width="14.5703125" customWidth="1"/>
    <col min="12" max="12" width="47.140625" bestFit="1" customWidth="1"/>
    <col min="13" max="13" width="18.5703125" customWidth="1"/>
    <col min="14" max="14" width="17.7109375" customWidth="1"/>
    <col min="15" max="15" width="42.5703125" customWidth="1"/>
    <col min="16" max="16" width="32" customWidth="1"/>
  </cols>
  <sheetData>
    <row r="11" spans="1:25" ht="31.5" x14ac:dyDescent="0.25">
      <c r="A11" s="20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75</v>
      </c>
      <c r="J11" s="21" t="s">
        <v>76</v>
      </c>
      <c r="K11" s="21" t="s">
        <v>77</v>
      </c>
      <c r="L11" s="21" t="s">
        <v>78</v>
      </c>
      <c r="M11" s="21" t="s">
        <v>92</v>
      </c>
      <c r="N11" s="21" t="s">
        <v>79</v>
      </c>
      <c r="O11" s="21" t="s">
        <v>80</v>
      </c>
      <c r="P11" s="21" t="s">
        <v>81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38.25" x14ac:dyDescent="0.25">
      <c r="A13" s="46" t="s">
        <v>112</v>
      </c>
      <c r="B13" s="42"/>
      <c r="C13" s="43"/>
      <c r="D13" s="61" t="s">
        <v>113</v>
      </c>
      <c r="E13" s="45" t="s">
        <v>114</v>
      </c>
      <c r="F13" s="48" t="s">
        <v>115</v>
      </c>
      <c r="G13" s="49">
        <v>43137</v>
      </c>
      <c r="H13" s="50">
        <v>72000000</v>
      </c>
      <c r="I13" s="48" t="s">
        <v>116</v>
      </c>
      <c r="J13" s="48" t="s">
        <v>117</v>
      </c>
      <c r="K13" s="48"/>
      <c r="L13" s="48" t="s">
        <v>118</v>
      </c>
      <c r="M13" s="47">
        <v>0</v>
      </c>
      <c r="N13" s="51">
        <v>0</v>
      </c>
      <c r="O13" s="45" t="s">
        <v>119</v>
      </c>
      <c r="P13" s="48"/>
      <c r="Q13" s="24"/>
      <c r="R13" s="15"/>
      <c r="S13" s="15"/>
      <c r="T13" s="15"/>
      <c r="U13" s="15"/>
      <c r="V13" s="15"/>
      <c r="W13" s="15"/>
      <c r="X13" s="15"/>
      <c r="Y13" s="15"/>
    </row>
    <row r="14" spans="1:25" ht="23.25" customHeight="1" x14ac:dyDescent="0.25">
      <c r="A14" s="62"/>
      <c r="B14" s="42"/>
      <c r="C14" s="63"/>
      <c r="D14" s="63"/>
      <c r="E14" s="63"/>
      <c r="F14" s="64"/>
      <c r="G14" s="65"/>
      <c r="H14" s="66"/>
      <c r="I14" s="63"/>
      <c r="J14" s="48"/>
      <c r="K14" s="42"/>
      <c r="L14" s="63"/>
      <c r="M14" s="67"/>
      <c r="N14" s="68"/>
      <c r="O14" s="64"/>
      <c r="P14" s="42"/>
      <c r="R14" s="19"/>
      <c r="S14" s="19"/>
      <c r="T14" s="19"/>
      <c r="U14" s="19"/>
      <c r="V14" s="19"/>
      <c r="W14" s="19"/>
      <c r="X14" s="19"/>
      <c r="Y14" s="19"/>
    </row>
    <row r="15" spans="1:25" ht="64.5" customHeight="1" x14ac:dyDescent="0.25">
      <c r="A15" s="57" t="s">
        <v>120</v>
      </c>
      <c r="B15" s="42"/>
      <c r="C15" s="63"/>
      <c r="D15" s="74" t="s">
        <v>121</v>
      </c>
      <c r="E15" s="56" t="s">
        <v>105</v>
      </c>
      <c r="F15" s="55" t="s">
        <v>6</v>
      </c>
      <c r="G15" s="49">
        <v>43139</v>
      </c>
      <c r="H15" s="66">
        <v>100000000</v>
      </c>
      <c r="I15" s="63" t="s">
        <v>122</v>
      </c>
      <c r="J15" s="48" t="s">
        <v>123</v>
      </c>
      <c r="K15" s="42"/>
      <c r="L15" s="56" t="s">
        <v>124</v>
      </c>
      <c r="M15" s="73" t="s">
        <v>125</v>
      </c>
      <c r="N15" s="58">
        <v>0</v>
      </c>
      <c r="O15" s="55" t="s">
        <v>119</v>
      </c>
      <c r="P15" s="42"/>
    </row>
    <row r="16" spans="1:25" ht="15" customHeight="1" x14ac:dyDescent="0.25">
      <c r="A16" s="62"/>
      <c r="B16" s="42"/>
      <c r="C16" s="69"/>
      <c r="D16" s="69"/>
      <c r="E16" s="63"/>
      <c r="F16" s="64"/>
      <c r="G16" s="49"/>
      <c r="H16" s="70"/>
      <c r="I16" s="63"/>
      <c r="J16" s="48"/>
      <c r="K16" s="63"/>
      <c r="L16" s="71"/>
      <c r="M16" s="72"/>
      <c r="N16" s="68"/>
      <c r="O16" s="64"/>
      <c r="P16" s="42"/>
    </row>
    <row r="17" spans="1:17" ht="131.25" customHeight="1" x14ac:dyDescent="0.25">
      <c r="A17" s="57" t="s">
        <v>126</v>
      </c>
      <c r="B17" s="42"/>
      <c r="C17" s="59" t="s">
        <v>127</v>
      </c>
      <c r="D17" s="61" t="s">
        <v>128</v>
      </c>
      <c r="E17" s="56" t="s">
        <v>129</v>
      </c>
      <c r="F17" s="55" t="s">
        <v>130</v>
      </c>
      <c r="G17" s="49">
        <v>43166</v>
      </c>
      <c r="H17" s="70">
        <v>1444885373.0799999</v>
      </c>
      <c r="I17" s="56" t="s">
        <v>134</v>
      </c>
      <c r="J17" s="48" t="s">
        <v>135</v>
      </c>
      <c r="K17" s="63"/>
      <c r="L17" s="74" t="s">
        <v>132</v>
      </c>
      <c r="M17" s="60">
        <v>0</v>
      </c>
      <c r="N17" s="58">
        <v>1.9099999999999999E-2</v>
      </c>
      <c r="O17" s="75" t="s">
        <v>133</v>
      </c>
      <c r="P17" s="74" t="s">
        <v>131</v>
      </c>
    </row>
    <row r="18" spans="1:17" ht="120" x14ac:dyDescent="0.25">
      <c r="A18" s="57" t="s">
        <v>136</v>
      </c>
      <c r="B18" s="42"/>
      <c r="C18" s="56" t="s">
        <v>137</v>
      </c>
      <c r="D18" s="74" t="s">
        <v>138</v>
      </c>
      <c r="E18" s="56" t="s">
        <v>129</v>
      </c>
      <c r="F18" s="55" t="s">
        <v>130</v>
      </c>
      <c r="G18" s="49">
        <v>43166</v>
      </c>
      <c r="H18" s="66">
        <v>500000000</v>
      </c>
      <c r="I18" s="56" t="s">
        <v>139</v>
      </c>
      <c r="J18" s="48" t="s">
        <v>140</v>
      </c>
      <c r="K18" s="63"/>
      <c r="L18" s="71" t="s">
        <v>142</v>
      </c>
      <c r="M18" s="60">
        <v>0</v>
      </c>
      <c r="N18" s="58">
        <v>3.2099999999999997E-2</v>
      </c>
      <c r="O18" s="75" t="s">
        <v>143</v>
      </c>
      <c r="P18" s="74" t="s">
        <v>141</v>
      </c>
    </row>
    <row r="19" spans="1:17" ht="177" customHeight="1" x14ac:dyDescent="0.25">
      <c r="A19" s="57" t="s">
        <v>144</v>
      </c>
      <c r="B19" s="42"/>
      <c r="C19" s="56" t="s">
        <v>145</v>
      </c>
      <c r="D19" s="74" t="s">
        <v>146</v>
      </c>
      <c r="E19" s="56" t="s">
        <v>129</v>
      </c>
      <c r="F19" s="55" t="s">
        <v>130</v>
      </c>
      <c r="G19" s="49">
        <v>43166</v>
      </c>
      <c r="H19" s="66">
        <v>1920000000</v>
      </c>
      <c r="I19" s="56" t="s">
        <v>147</v>
      </c>
      <c r="J19" s="74" t="s">
        <v>148</v>
      </c>
      <c r="K19" s="63"/>
      <c r="L19" s="71" t="s">
        <v>150</v>
      </c>
      <c r="M19" s="60">
        <v>0</v>
      </c>
      <c r="N19" s="58">
        <v>5.7700000000000001E-2</v>
      </c>
      <c r="O19" s="64" t="s">
        <v>151</v>
      </c>
      <c r="P19" s="74" t="s">
        <v>149</v>
      </c>
    </row>
    <row r="20" spans="1:17" ht="126.75" customHeight="1" x14ac:dyDescent="0.25">
      <c r="A20" s="57" t="s">
        <v>152</v>
      </c>
      <c r="B20" s="42"/>
      <c r="C20" s="56" t="s">
        <v>153</v>
      </c>
      <c r="D20" s="74" t="s">
        <v>154</v>
      </c>
      <c r="E20" s="56" t="s">
        <v>129</v>
      </c>
      <c r="F20" s="55" t="s">
        <v>130</v>
      </c>
      <c r="G20" s="49">
        <v>43166</v>
      </c>
      <c r="H20" s="66">
        <v>1750000000</v>
      </c>
      <c r="I20" s="56" t="s">
        <v>155</v>
      </c>
      <c r="J20" s="74" t="s">
        <v>156</v>
      </c>
      <c r="K20" s="63"/>
      <c r="L20" s="71" t="s">
        <v>158</v>
      </c>
      <c r="M20" s="60">
        <v>0</v>
      </c>
      <c r="N20" s="58">
        <v>2.6499999999999999E-2</v>
      </c>
      <c r="O20" s="64" t="s">
        <v>159</v>
      </c>
      <c r="P20" s="74" t="s">
        <v>157</v>
      </c>
    </row>
    <row r="21" spans="1:17" ht="117" customHeight="1" x14ac:dyDescent="0.25">
      <c r="A21" s="57" t="s">
        <v>160</v>
      </c>
      <c r="B21" s="42"/>
      <c r="C21" s="63"/>
      <c r="D21" s="74" t="s">
        <v>165</v>
      </c>
      <c r="E21" s="56" t="s">
        <v>166</v>
      </c>
      <c r="F21" s="55" t="s">
        <v>30</v>
      </c>
      <c r="G21" s="49">
        <v>43182</v>
      </c>
      <c r="H21" s="66">
        <v>15134157.99</v>
      </c>
      <c r="I21" s="56" t="s">
        <v>171</v>
      </c>
      <c r="J21" s="48" t="s">
        <v>174</v>
      </c>
      <c r="K21" s="63"/>
      <c r="L21" s="71" t="s">
        <v>177</v>
      </c>
      <c r="M21" s="60">
        <v>0</v>
      </c>
      <c r="N21" s="58">
        <v>0.13</v>
      </c>
      <c r="O21" s="64" t="s">
        <v>180</v>
      </c>
      <c r="P21" s="42"/>
    </row>
    <row r="22" spans="1:17" ht="105" x14ac:dyDescent="0.25">
      <c r="A22" s="57" t="s">
        <v>161</v>
      </c>
      <c r="B22" s="42"/>
      <c r="C22" s="63"/>
      <c r="D22" s="74" t="s">
        <v>165</v>
      </c>
      <c r="E22" s="56" t="s">
        <v>167</v>
      </c>
      <c r="F22" s="55" t="s">
        <v>30</v>
      </c>
      <c r="G22" s="49">
        <v>43182</v>
      </c>
      <c r="H22" s="66">
        <v>14077400.4</v>
      </c>
      <c r="I22" s="56" t="s">
        <v>171</v>
      </c>
      <c r="J22" s="48" t="s">
        <v>174</v>
      </c>
      <c r="K22" s="63"/>
      <c r="L22" s="71" t="s">
        <v>178</v>
      </c>
      <c r="M22" s="60">
        <v>0</v>
      </c>
      <c r="N22" s="58">
        <v>0.1482</v>
      </c>
      <c r="O22" s="64" t="s">
        <v>181</v>
      </c>
      <c r="P22" s="42"/>
    </row>
    <row r="23" spans="1:17" ht="112.5" customHeight="1" x14ac:dyDescent="0.25">
      <c r="A23" s="57" t="s">
        <v>162</v>
      </c>
      <c r="B23" s="42"/>
      <c r="C23" s="63"/>
      <c r="D23" s="74" t="s">
        <v>165</v>
      </c>
      <c r="E23" s="56" t="s">
        <v>168</v>
      </c>
      <c r="F23" s="55" t="s">
        <v>30</v>
      </c>
      <c r="G23" s="49">
        <v>43182</v>
      </c>
      <c r="H23" s="66">
        <v>28229949.32</v>
      </c>
      <c r="I23" s="56" t="s">
        <v>172</v>
      </c>
      <c r="J23" s="48" t="s">
        <v>175</v>
      </c>
      <c r="K23" s="63"/>
      <c r="L23" s="71" t="s">
        <v>179</v>
      </c>
      <c r="M23" s="60">
        <v>0</v>
      </c>
      <c r="N23" s="58">
        <v>0.19600000000000001</v>
      </c>
      <c r="O23" s="64" t="s">
        <v>182</v>
      </c>
      <c r="P23" s="42"/>
    </row>
    <row r="24" spans="1:17" ht="114.75" customHeight="1" x14ac:dyDescent="0.25">
      <c r="A24" s="57" t="s">
        <v>163</v>
      </c>
      <c r="B24" s="42"/>
      <c r="C24" s="63"/>
      <c r="D24" s="74" t="s">
        <v>165</v>
      </c>
      <c r="E24" s="56" t="s">
        <v>169</v>
      </c>
      <c r="F24" s="55" t="s">
        <v>30</v>
      </c>
      <c r="G24" s="49">
        <v>43182</v>
      </c>
      <c r="H24" s="66">
        <v>3500000</v>
      </c>
      <c r="I24" s="56" t="s">
        <v>171</v>
      </c>
      <c r="J24" s="48" t="s">
        <v>174</v>
      </c>
      <c r="K24" s="63"/>
      <c r="L24" s="71" t="s">
        <v>178</v>
      </c>
      <c r="M24" s="60">
        <v>0</v>
      </c>
      <c r="N24" s="58">
        <v>2.3300000000000001E-2</v>
      </c>
      <c r="O24" s="64" t="s">
        <v>183</v>
      </c>
      <c r="P24" s="42"/>
    </row>
    <row r="25" spans="1:17" ht="108" customHeight="1" x14ac:dyDescent="0.25">
      <c r="A25" s="57" t="s">
        <v>164</v>
      </c>
      <c r="B25" s="42"/>
      <c r="C25" s="63"/>
      <c r="D25" s="74" t="s">
        <v>165</v>
      </c>
      <c r="E25" s="56" t="s">
        <v>170</v>
      </c>
      <c r="F25" s="55" t="s">
        <v>30</v>
      </c>
      <c r="G25" s="49">
        <v>43187</v>
      </c>
      <c r="H25" s="66">
        <v>5000000</v>
      </c>
      <c r="I25" s="56" t="s">
        <v>173</v>
      </c>
      <c r="J25" s="48" t="s">
        <v>176</v>
      </c>
      <c r="K25" s="63"/>
      <c r="L25" s="71" t="s">
        <v>178</v>
      </c>
      <c r="M25" s="60">
        <v>0</v>
      </c>
      <c r="N25" s="58">
        <v>6.3399999999999998E-2</v>
      </c>
      <c r="O25" s="64" t="s">
        <v>184</v>
      </c>
      <c r="P25" s="42"/>
    </row>
    <row r="26" spans="1:17" ht="15" customHeight="1" x14ac:dyDescent="0.25">
      <c r="A26" s="62"/>
      <c r="B26" s="140"/>
      <c r="C26" s="141"/>
      <c r="D26" s="141"/>
      <c r="E26" s="141"/>
      <c r="F26" s="142"/>
      <c r="G26" s="49"/>
      <c r="H26" s="143"/>
      <c r="I26" s="56"/>
      <c r="J26" s="48"/>
      <c r="K26" s="141"/>
      <c r="L26" s="144"/>
      <c r="M26" s="60"/>
      <c r="N26" s="58"/>
      <c r="O26" s="142"/>
      <c r="P26" s="140"/>
      <c r="Q26" s="76"/>
    </row>
    <row r="27" spans="1:17" ht="15" customHeight="1" x14ac:dyDescent="0.25">
      <c r="A27" s="62"/>
      <c r="B27" s="140"/>
      <c r="C27" s="141"/>
      <c r="D27" s="141"/>
      <c r="E27" s="141"/>
      <c r="F27" s="142"/>
      <c r="G27" s="49"/>
      <c r="H27" s="143"/>
      <c r="I27" s="56"/>
      <c r="J27" s="48"/>
      <c r="K27" s="141"/>
      <c r="L27" s="144"/>
      <c r="M27" s="60"/>
      <c r="N27" s="58"/>
      <c r="O27" s="142"/>
      <c r="P27" s="140"/>
      <c r="Q27" s="76"/>
    </row>
    <row r="28" spans="1:17" ht="15" customHeight="1" x14ac:dyDescent="0.25">
      <c r="A28" s="62"/>
      <c r="B28" s="140"/>
      <c r="C28" s="141"/>
      <c r="D28" s="141"/>
      <c r="E28" s="141"/>
      <c r="F28" s="142"/>
      <c r="G28" s="49"/>
      <c r="H28" s="143"/>
      <c r="I28" s="56"/>
      <c r="J28" s="48"/>
      <c r="K28" s="141"/>
      <c r="L28" s="144"/>
      <c r="M28" s="60"/>
      <c r="N28" s="58"/>
      <c r="O28" s="142"/>
      <c r="P28" s="140"/>
      <c r="Q28" s="76"/>
    </row>
    <row r="29" spans="1:17" ht="15" customHeight="1" x14ac:dyDescent="0.25">
      <c r="A29" s="62"/>
      <c r="B29" s="140"/>
      <c r="C29" s="141"/>
      <c r="D29" s="141"/>
      <c r="E29" s="141"/>
      <c r="F29" s="142"/>
      <c r="G29" s="49"/>
      <c r="H29" s="143"/>
      <c r="I29" s="56"/>
      <c r="J29" s="48"/>
      <c r="K29" s="141"/>
      <c r="L29" s="144"/>
      <c r="M29" s="60"/>
      <c r="N29" s="58"/>
      <c r="O29" s="142"/>
      <c r="P29" s="140"/>
      <c r="Q29" s="76"/>
    </row>
    <row r="30" spans="1:17" ht="15" customHeight="1" x14ac:dyDescent="0.25">
      <c r="A30" s="62"/>
      <c r="B30" s="140"/>
      <c r="C30" s="141"/>
      <c r="D30" s="141"/>
      <c r="E30" s="141"/>
      <c r="F30" s="142"/>
      <c r="G30" s="49"/>
      <c r="H30" s="143"/>
      <c r="I30" s="56"/>
      <c r="J30" s="48"/>
      <c r="K30" s="141"/>
      <c r="L30" s="144"/>
      <c r="M30" s="60"/>
      <c r="N30" s="58"/>
      <c r="O30" s="142"/>
      <c r="P30" s="140"/>
      <c r="Q30" s="76"/>
    </row>
    <row r="31" spans="1:17" ht="15" customHeight="1" x14ac:dyDescent="0.25">
      <c r="A31" s="62"/>
      <c r="B31" s="140"/>
      <c r="C31" s="141"/>
      <c r="D31" s="141"/>
      <c r="E31" s="141"/>
      <c r="F31" s="142"/>
      <c r="G31" s="49"/>
      <c r="H31" s="143"/>
      <c r="I31" s="56"/>
      <c r="J31" s="48"/>
      <c r="K31" s="141"/>
      <c r="L31" s="144"/>
      <c r="M31" s="60"/>
      <c r="N31" s="58"/>
      <c r="O31" s="142"/>
      <c r="P31" s="140"/>
      <c r="Q31" s="76"/>
    </row>
    <row r="32" spans="1:17" ht="15" customHeight="1" x14ac:dyDescent="0.25">
      <c r="A32" s="62"/>
      <c r="B32" s="140"/>
      <c r="C32" s="141"/>
      <c r="D32" s="141"/>
      <c r="E32" s="141"/>
      <c r="F32" s="142"/>
      <c r="G32" s="49"/>
      <c r="H32" s="143"/>
      <c r="I32" s="56"/>
      <c r="J32" s="48"/>
      <c r="K32" s="141"/>
      <c r="L32" s="144"/>
      <c r="M32" s="60"/>
      <c r="N32" s="58"/>
      <c r="O32" s="142"/>
      <c r="P32" s="140"/>
      <c r="Q32" s="76"/>
    </row>
    <row r="33" spans="1:17" ht="15" customHeight="1" x14ac:dyDescent="0.25">
      <c r="A33" s="62"/>
      <c r="B33" s="140"/>
      <c r="C33" s="141"/>
      <c r="D33" s="141"/>
      <c r="E33" s="141"/>
      <c r="F33" s="142"/>
      <c r="G33" s="49"/>
      <c r="H33" s="143"/>
      <c r="I33" s="56"/>
      <c r="J33" s="48"/>
      <c r="K33" s="141"/>
      <c r="L33" s="144"/>
      <c r="M33" s="60"/>
      <c r="N33" s="58"/>
      <c r="O33" s="142"/>
      <c r="P33" s="140"/>
      <c r="Q33" s="76"/>
    </row>
    <row r="34" spans="1:17" ht="15" customHeight="1" x14ac:dyDescent="0.25">
      <c r="A34" s="62"/>
      <c r="B34" s="140"/>
      <c r="C34" s="141"/>
      <c r="D34" s="141"/>
      <c r="E34" s="141"/>
      <c r="F34" s="142"/>
      <c r="G34" s="49"/>
      <c r="H34" s="143"/>
      <c r="I34" s="56"/>
      <c r="J34" s="48"/>
      <c r="K34" s="141"/>
      <c r="L34" s="144"/>
      <c r="M34" s="60"/>
      <c r="N34" s="58"/>
      <c r="O34" s="142"/>
      <c r="P34" s="140"/>
      <c r="Q34" s="76"/>
    </row>
    <row r="35" spans="1:17" ht="15" customHeight="1" x14ac:dyDescent="0.25">
      <c r="A35" s="62"/>
      <c r="B35" s="140"/>
      <c r="C35" s="141"/>
      <c r="D35" s="141"/>
      <c r="E35" s="141"/>
      <c r="F35" s="142"/>
      <c r="G35" s="49"/>
      <c r="H35" s="143"/>
      <c r="I35" s="56"/>
      <c r="J35" s="48"/>
      <c r="K35" s="141"/>
      <c r="L35" s="144"/>
      <c r="M35" s="60"/>
      <c r="N35" s="58"/>
      <c r="O35" s="142"/>
      <c r="P35" s="140"/>
      <c r="Q35" s="76"/>
    </row>
    <row r="36" spans="1:17" ht="15" customHeight="1" x14ac:dyDescent="0.25">
      <c r="A36" s="62"/>
      <c r="B36" s="140"/>
      <c r="C36" s="141"/>
      <c r="D36" s="141"/>
      <c r="E36" s="141"/>
      <c r="F36" s="142"/>
      <c r="G36" s="49"/>
      <c r="H36" s="143"/>
      <c r="I36" s="56"/>
      <c r="J36" s="48"/>
      <c r="K36" s="141"/>
      <c r="L36" s="144"/>
      <c r="M36" s="60"/>
      <c r="N36" s="58"/>
      <c r="O36" s="142"/>
      <c r="P36" s="140"/>
      <c r="Q36" s="76"/>
    </row>
    <row r="37" spans="1:17" ht="15" customHeight="1" x14ac:dyDescent="0.25">
      <c r="A37" s="62"/>
      <c r="B37" s="140"/>
      <c r="C37" s="141"/>
      <c r="D37" s="141"/>
      <c r="E37" s="141"/>
      <c r="F37" s="142"/>
      <c r="G37" s="49"/>
      <c r="H37" s="143"/>
      <c r="I37" s="56"/>
      <c r="J37" s="48"/>
      <c r="K37" s="141"/>
      <c r="L37" s="144"/>
      <c r="M37" s="60"/>
      <c r="N37" s="58"/>
      <c r="O37" s="142"/>
      <c r="P37" s="140"/>
      <c r="Q37" s="76"/>
    </row>
    <row r="38" spans="1:17" ht="15" customHeight="1" x14ac:dyDescent="0.25">
      <c r="A38" s="62"/>
      <c r="B38" s="140"/>
      <c r="C38" s="141"/>
      <c r="D38" s="141"/>
      <c r="E38" s="141"/>
      <c r="F38" s="142"/>
      <c r="G38" s="49"/>
      <c r="H38" s="143"/>
      <c r="I38" s="56"/>
      <c r="J38" s="48"/>
      <c r="K38" s="141"/>
      <c r="L38" s="144"/>
      <c r="M38" s="60"/>
      <c r="N38" s="58"/>
      <c r="O38" s="142"/>
      <c r="P38" s="140"/>
      <c r="Q38" s="76"/>
    </row>
    <row r="39" spans="1:17" ht="15" customHeight="1" x14ac:dyDescent="0.25">
      <c r="A39" s="62"/>
      <c r="B39" s="140"/>
      <c r="C39" s="141"/>
      <c r="D39" s="141"/>
      <c r="E39" s="141"/>
      <c r="F39" s="142"/>
      <c r="G39" s="49"/>
      <c r="H39" s="143"/>
      <c r="I39" s="56"/>
      <c r="J39" s="48"/>
      <c r="K39" s="141"/>
      <c r="L39" s="144"/>
      <c r="M39" s="60"/>
      <c r="N39" s="58"/>
      <c r="O39" s="142"/>
      <c r="P39" s="140"/>
      <c r="Q39" s="76"/>
    </row>
    <row r="40" spans="1:17" x14ac:dyDescent="0.25">
      <c r="A40" s="145"/>
      <c r="B40" s="140"/>
      <c r="C40" s="141"/>
      <c r="D40" s="141"/>
      <c r="E40" s="141"/>
      <c r="F40" s="142"/>
      <c r="G40" s="49"/>
      <c r="H40" s="143"/>
      <c r="I40" s="56"/>
      <c r="J40" s="48"/>
      <c r="K40" s="141"/>
      <c r="L40" s="144"/>
      <c r="M40" s="60"/>
      <c r="N40" s="58"/>
      <c r="O40" s="142"/>
      <c r="P40" s="140"/>
      <c r="Q40" s="76"/>
    </row>
    <row r="41" spans="1:17" x14ac:dyDescent="0.25">
      <c r="A41" s="145"/>
      <c r="B41" s="140"/>
      <c r="C41" s="141"/>
      <c r="D41" s="141"/>
      <c r="E41" s="141"/>
      <c r="F41" s="142"/>
      <c r="G41" s="49"/>
      <c r="H41" s="143"/>
      <c r="I41" s="56"/>
      <c r="J41" s="48"/>
      <c r="K41" s="141"/>
      <c r="L41" s="144"/>
      <c r="M41" s="60"/>
      <c r="N41" s="58"/>
      <c r="O41" s="142"/>
      <c r="P41" s="140"/>
      <c r="Q41" s="76"/>
    </row>
    <row r="42" spans="1:17" x14ac:dyDescent="0.25">
      <c r="A42" s="145"/>
      <c r="B42" s="140"/>
      <c r="C42" s="141"/>
      <c r="D42" s="141"/>
      <c r="E42" s="141"/>
      <c r="F42" s="142"/>
      <c r="G42" s="49"/>
      <c r="H42" s="143"/>
      <c r="I42" s="56"/>
      <c r="J42" s="48"/>
      <c r="K42" s="141"/>
      <c r="L42" s="144"/>
      <c r="M42" s="60"/>
      <c r="N42" s="58"/>
      <c r="O42" s="146"/>
      <c r="P42" s="147"/>
      <c r="Q42" s="76"/>
    </row>
    <row r="43" spans="1:17" x14ac:dyDescent="0.25">
      <c r="A43" s="145"/>
      <c r="B43" s="140"/>
      <c r="C43" s="141"/>
      <c r="D43" s="141"/>
      <c r="E43" s="141"/>
      <c r="F43" s="142"/>
      <c r="G43" s="49"/>
      <c r="H43" s="143"/>
      <c r="I43" s="56"/>
      <c r="J43" s="48"/>
      <c r="K43" s="141"/>
      <c r="L43" s="144"/>
      <c r="M43" s="60"/>
      <c r="N43" s="58"/>
      <c r="O43" s="146"/>
      <c r="P43" s="147"/>
      <c r="Q43" s="76"/>
    </row>
    <row r="44" spans="1:17" x14ac:dyDescent="0.25">
      <c r="A44" s="145"/>
      <c r="B44" s="140"/>
      <c r="C44" s="141"/>
      <c r="D44" s="141"/>
      <c r="E44" s="141"/>
      <c r="F44" s="142"/>
      <c r="G44" s="49"/>
      <c r="H44" s="143"/>
      <c r="I44" s="56"/>
      <c r="J44" s="48"/>
      <c r="K44" s="141"/>
      <c r="L44" s="144"/>
      <c r="M44" s="60"/>
      <c r="N44" s="58"/>
      <c r="O44" s="146"/>
      <c r="P44" s="147"/>
      <c r="Q44" s="76"/>
    </row>
    <row r="45" spans="1:17" x14ac:dyDescent="0.25">
      <c r="A45" s="145"/>
      <c r="B45" s="140"/>
      <c r="C45" s="141"/>
      <c r="D45" s="141"/>
      <c r="E45" s="141"/>
      <c r="F45" s="142"/>
      <c r="G45" s="49"/>
      <c r="H45" s="143"/>
      <c r="I45" s="56"/>
      <c r="J45" s="48"/>
      <c r="K45" s="141"/>
      <c r="L45" s="144"/>
      <c r="M45" s="60"/>
      <c r="N45" s="58"/>
      <c r="O45" s="146"/>
      <c r="P45" s="147"/>
      <c r="Q45" s="76"/>
    </row>
    <row r="46" spans="1:17" x14ac:dyDescent="0.25">
      <c r="A46" s="145"/>
      <c r="B46" s="140"/>
      <c r="C46" s="141"/>
      <c r="D46" s="141"/>
      <c r="E46" s="141"/>
      <c r="F46" s="142"/>
      <c r="G46" s="49"/>
      <c r="H46" s="143"/>
      <c r="I46" s="56"/>
      <c r="J46" s="48"/>
      <c r="K46" s="141"/>
      <c r="L46" s="144"/>
      <c r="M46" s="60"/>
      <c r="N46" s="58"/>
      <c r="O46" s="146"/>
      <c r="P46" s="147"/>
      <c r="Q46" s="76"/>
    </row>
    <row r="47" spans="1:17" x14ac:dyDescent="0.25">
      <c r="A47" s="145"/>
      <c r="B47" s="140"/>
      <c r="C47" s="141"/>
      <c r="D47" s="141"/>
      <c r="E47" s="141"/>
      <c r="F47" s="142"/>
      <c r="G47" s="49"/>
      <c r="H47" s="143"/>
      <c r="I47" s="56"/>
      <c r="J47" s="48"/>
      <c r="K47" s="141"/>
      <c r="L47" s="144"/>
      <c r="M47" s="60"/>
      <c r="N47" s="58"/>
      <c r="O47" s="146"/>
      <c r="P47" s="147"/>
      <c r="Q47" s="76"/>
    </row>
    <row r="48" spans="1:17" ht="15" customHeight="1" x14ac:dyDescent="0.25">
      <c r="A48" s="145"/>
      <c r="B48" s="140"/>
      <c r="C48" s="141"/>
      <c r="D48" s="141"/>
      <c r="E48" s="141"/>
      <c r="F48" s="142"/>
      <c r="G48" s="49"/>
      <c r="H48" s="143"/>
      <c r="I48" s="56"/>
      <c r="J48" s="48"/>
      <c r="K48" s="141"/>
      <c r="L48" s="144"/>
      <c r="M48" s="60"/>
      <c r="N48" s="58"/>
      <c r="O48" s="142"/>
      <c r="P48" s="140"/>
      <c r="Q48" s="76"/>
    </row>
    <row r="49" spans="1:17" ht="15" customHeight="1" x14ac:dyDescent="0.25">
      <c r="A49" s="145"/>
      <c r="B49" s="140"/>
      <c r="C49" s="141"/>
      <c r="D49" s="141"/>
      <c r="E49" s="141"/>
      <c r="F49" s="142"/>
      <c r="G49" s="49"/>
      <c r="H49" s="143"/>
      <c r="I49" s="56"/>
      <c r="J49" s="48"/>
      <c r="K49" s="141"/>
      <c r="L49" s="144"/>
      <c r="M49" s="60"/>
      <c r="N49" s="58"/>
      <c r="O49" s="142"/>
      <c r="P49" s="140"/>
      <c r="Q49" s="76"/>
    </row>
    <row r="50" spans="1:17" ht="15" customHeight="1" x14ac:dyDescent="0.25">
      <c r="A50" s="145"/>
      <c r="B50" s="140"/>
      <c r="C50" s="141"/>
      <c r="D50" s="141"/>
      <c r="E50" s="141"/>
      <c r="F50" s="142"/>
      <c r="G50" s="49"/>
      <c r="H50" s="143"/>
      <c r="I50" s="56"/>
      <c r="J50" s="48"/>
      <c r="K50" s="141"/>
      <c r="L50" s="149"/>
      <c r="M50" s="60"/>
      <c r="N50" s="58"/>
      <c r="O50" s="146"/>
      <c r="P50" s="140"/>
      <c r="Q50" s="76"/>
    </row>
    <row r="51" spans="1:17" ht="15" customHeight="1" x14ac:dyDescent="0.25">
      <c r="A51" s="145"/>
      <c r="B51" s="140"/>
      <c r="C51" s="141"/>
      <c r="D51" s="141"/>
      <c r="E51" s="141"/>
      <c r="F51" s="142"/>
      <c r="G51" s="49"/>
      <c r="H51" s="143"/>
      <c r="I51" s="56"/>
      <c r="J51" s="48"/>
      <c r="K51" s="141"/>
      <c r="L51" s="149"/>
      <c r="M51" s="60"/>
      <c r="N51" s="58"/>
      <c r="O51" s="146"/>
      <c r="P51" s="140"/>
      <c r="Q51" s="76"/>
    </row>
    <row r="52" spans="1:17" ht="15" customHeight="1" x14ac:dyDescent="0.25">
      <c r="A52" s="76"/>
      <c r="B52" s="76"/>
      <c r="C52" s="78"/>
      <c r="D52" s="78"/>
      <c r="E52" s="78"/>
      <c r="F52" s="148"/>
      <c r="G52" s="78"/>
      <c r="H52" s="77"/>
      <c r="I52" s="78"/>
      <c r="J52" s="150"/>
      <c r="K52" s="151"/>
      <c r="L52" s="152"/>
      <c r="M52" s="153"/>
      <c r="N52" s="154"/>
      <c r="O52" s="153"/>
      <c r="P52" s="76"/>
      <c r="Q52" s="76"/>
    </row>
    <row r="53" spans="1:17" ht="15" customHeight="1" x14ac:dyDescent="0.25">
      <c r="A53" s="76"/>
      <c r="B53" s="76"/>
      <c r="C53" s="78"/>
      <c r="D53" s="78"/>
      <c r="E53" s="78"/>
      <c r="F53" s="148"/>
      <c r="G53" s="78"/>
      <c r="H53" s="77"/>
      <c r="I53" s="78"/>
      <c r="J53" s="150"/>
      <c r="K53" s="151"/>
      <c r="L53" s="152"/>
      <c r="M53" s="153"/>
      <c r="N53" s="154"/>
      <c r="O53" s="153"/>
      <c r="P53" s="76"/>
      <c r="Q53" s="76"/>
    </row>
  </sheetData>
  <mergeCells count="166">
    <mergeCell ref="Q52:Q53"/>
    <mergeCell ref="K50:K51"/>
    <mergeCell ref="L50:L51"/>
    <mergeCell ref="O50:O51"/>
    <mergeCell ref="P50:P51"/>
    <mergeCell ref="Q50:Q51"/>
    <mergeCell ref="J52:J53"/>
    <mergeCell ref="K52:K53"/>
    <mergeCell ref="L52:L53"/>
    <mergeCell ref="M52:M53"/>
    <mergeCell ref="N52:N53"/>
    <mergeCell ref="O52:O53"/>
    <mergeCell ref="P52:P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O48:O49"/>
    <mergeCell ref="P48:P49"/>
    <mergeCell ref="Q48:Q49"/>
    <mergeCell ref="A50:A51"/>
    <mergeCell ref="B50:B51"/>
    <mergeCell ref="C50:C51"/>
    <mergeCell ref="D50:D51"/>
    <mergeCell ref="E50:E51"/>
    <mergeCell ref="F50:F51"/>
    <mergeCell ref="H50:H51"/>
    <mergeCell ref="A48:A49"/>
    <mergeCell ref="B48:B49"/>
    <mergeCell ref="C48:C49"/>
    <mergeCell ref="D48:D49"/>
    <mergeCell ref="E48:E49"/>
    <mergeCell ref="F48:F49"/>
    <mergeCell ref="H48:H49"/>
    <mergeCell ref="K48:K49"/>
    <mergeCell ref="L48:L49"/>
    <mergeCell ref="O44:O45"/>
    <mergeCell ref="P44:P45"/>
    <mergeCell ref="Q44:Q45"/>
    <mergeCell ref="A46:A47"/>
    <mergeCell ref="B46:B47"/>
    <mergeCell ref="C46:C47"/>
    <mergeCell ref="D46:D47"/>
    <mergeCell ref="E46:E47"/>
    <mergeCell ref="F46:F47"/>
    <mergeCell ref="H46:H47"/>
    <mergeCell ref="K46:K47"/>
    <mergeCell ref="L46:L47"/>
    <mergeCell ref="O46:O47"/>
    <mergeCell ref="P46:P47"/>
    <mergeCell ref="Q46:Q47"/>
    <mergeCell ref="A44:A45"/>
    <mergeCell ref="B44:B45"/>
    <mergeCell ref="C44:C45"/>
    <mergeCell ref="D44:D45"/>
    <mergeCell ref="E44:E45"/>
    <mergeCell ref="F44:F45"/>
    <mergeCell ref="H44:H45"/>
    <mergeCell ref="K44:K45"/>
    <mergeCell ref="L44:L45"/>
    <mergeCell ref="O40:O41"/>
    <mergeCell ref="P40:P41"/>
    <mergeCell ref="Q40:Q41"/>
    <mergeCell ref="A42:A43"/>
    <mergeCell ref="B42:B43"/>
    <mergeCell ref="C42:C43"/>
    <mergeCell ref="D42:D43"/>
    <mergeCell ref="E42:E43"/>
    <mergeCell ref="F42:F43"/>
    <mergeCell ref="H42:H43"/>
    <mergeCell ref="K42:K43"/>
    <mergeCell ref="L42:L43"/>
    <mergeCell ref="O42:O43"/>
    <mergeCell ref="P42:P43"/>
    <mergeCell ref="Q42:Q43"/>
    <mergeCell ref="A40:A41"/>
    <mergeCell ref="B40:B41"/>
    <mergeCell ref="C40:C41"/>
    <mergeCell ref="D40:D41"/>
    <mergeCell ref="E40:E41"/>
    <mergeCell ref="F40:F41"/>
    <mergeCell ref="H40:H41"/>
    <mergeCell ref="K40:K41"/>
    <mergeCell ref="L40:L41"/>
    <mergeCell ref="P36:P37"/>
    <mergeCell ref="Q36:Q37"/>
    <mergeCell ref="B38:B39"/>
    <mergeCell ref="C38:C39"/>
    <mergeCell ref="D38:D39"/>
    <mergeCell ref="E38:E39"/>
    <mergeCell ref="F38:F39"/>
    <mergeCell ref="H38:H39"/>
    <mergeCell ref="K38:K39"/>
    <mergeCell ref="L38:L39"/>
    <mergeCell ref="O38:O39"/>
    <mergeCell ref="P38:P39"/>
    <mergeCell ref="Q38:Q39"/>
    <mergeCell ref="B36:B37"/>
    <mergeCell ref="C36:C37"/>
    <mergeCell ref="D36:D37"/>
    <mergeCell ref="E36:E37"/>
    <mergeCell ref="F36:F37"/>
    <mergeCell ref="H36:H37"/>
    <mergeCell ref="K36:K37"/>
    <mergeCell ref="L36:L37"/>
    <mergeCell ref="O36:O37"/>
    <mergeCell ref="P34:P35"/>
    <mergeCell ref="Q34:Q35"/>
    <mergeCell ref="B26:B27"/>
    <mergeCell ref="C26:C27"/>
    <mergeCell ref="D26:D27"/>
    <mergeCell ref="E26:E27"/>
    <mergeCell ref="F26:F27"/>
    <mergeCell ref="H26:H27"/>
    <mergeCell ref="K26:K27"/>
    <mergeCell ref="B34:B35"/>
    <mergeCell ref="C34:C35"/>
    <mergeCell ref="D34:D35"/>
    <mergeCell ref="E34:E35"/>
    <mergeCell ref="F34:F35"/>
    <mergeCell ref="H34:H35"/>
    <mergeCell ref="K34:K35"/>
    <mergeCell ref="L34:L35"/>
    <mergeCell ref="O34:O35"/>
    <mergeCell ref="L26:L27"/>
    <mergeCell ref="O26:O27"/>
    <mergeCell ref="P26:P27"/>
    <mergeCell ref="Q26:Q27"/>
    <mergeCell ref="K28:K29"/>
    <mergeCell ref="L28:L29"/>
    <mergeCell ref="O28:O29"/>
    <mergeCell ref="P28:P29"/>
    <mergeCell ref="Q28:Q29"/>
    <mergeCell ref="B32:B33"/>
    <mergeCell ref="C32:C33"/>
    <mergeCell ref="D32:D33"/>
    <mergeCell ref="E32:E33"/>
    <mergeCell ref="H30:H31"/>
    <mergeCell ref="O30:O31"/>
    <mergeCell ref="P30:P31"/>
    <mergeCell ref="Q30:Q31"/>
    <mergeCell ref="K30:K31"/>
    <mergeCell ref="L30:L31"/>
    <mergeCell ref="H28:H29"/>
    <mergeCell ref="F30:F31"/>
    <mergeCell ref="P32:P33"/>
    <mergeCell ref="Q32:Q33"/>
    <mergeCell ref="K32:K33"/>
    <mergeCell ref="L32:L33"/>
    <mergeCell ref="O32:O33"/>
    <mergeCell ref="F32:F33"/>
    <mergeCell ref="H32:H33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 </vt:lpstr>
      <vt:lpstr>FORMATO 2 </vt:lpstr>
      <vt:lpstr>FORMATO 3 </vt:lpstr>
      <vt:lpstr>FORMATO 4 </vt:lpstr>
      <vt:lpstr>FORMATO 5 </vt:lpstr>
      <vt:lpstr>FORMATO 6 </vt:lpstr>
      <vt:lpstr>FORMATO 7 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2016-11-16T14:49:51Z</dcterms:created>
  <dcterms:modified xsi:type="dcterms:W3CDTF">2018-05-09T19:30:10Z</dcterms:modified>
</cp:coreProperties>
</file>