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470" windowWidth="20115" windowHeight="6045" activeTab="6"/>
  </bookViews>
  <sheets>
    <sheet name="FORMATO 1 " sheetId="1" r:id="rId1"/>
    <sheet name="FORMATO 2 " sheetId="2" r:id="rId2"/>
    <sheet name="FORMATO 3 " sheetId="3" r:id="rId3"/>
    <sheet name="FORMATO 4 " sheetId="4" r:id="rId4"/>
    <sheet name="FORMATO 5 " sheetId="5" r:id="rId5"/>
    <sheet name="FORMATO 6 " sheetId="6" r:id="rId6"/>
    <sheet name="FORMATO 7 " sheetId="7" r:id="rId7"/>
  </sheets>
  <definedNames>
    <definedName name="_xlnm.Print_Area" localSheetId="0">'FORMATO 1 '!$A$1:$Q$41</definedName>
    <definedName name="_xlnm.Print_Area" localSheetId="6">'FORMATO 7 '!$A$1:$Q$36</definedName>
    <definedName name="Z_8EA58AF3_E87D_42A9_9890_AE18CCA466EF_.wvu.Rows" localSheetId="3" hidden="1">'FORMATO 4 '!$1:$3</definedName>
    <definedName name="Z_8EA58AF3_E87D_42A9_9890_AE18CCA466EF_.wvu.Rows" localSheetId="5" hidden="1">'FORMATO 6 '!$1:$3</definedName>
  </definedNames>
  <calcPr calcId="145621"/>
  <customWorkbookViews>
    <customWorkbookView name="Formato I" guid="{8EA58AF3-E87D-42A9-9890-AE18CCA466EF}" includePrintSettings="0" maximized="1" windowWidth="1440" windowHeight="714" activeSheetId="1"/>
  </customWorkbookViews>
  <fileRecoveryPr repairLoad="1"/>
</workbook>
</file>

<file path=xl/calcChain.xml><?xml version="1.0" encoding="utf-8"?>
<calcChain xmlns="http://schemas.openxmlformats.org/spreadsheetml/2006/main">
  <c r="Y70" i="6" l="1"/>
  <c r="Y61" i="6" l="1"/>
  <c r="H61" i="6"/>
  <c r="H67" i="6" s="1"/>
  <c r="Q64" i="6"/>
  <c r="Q61" i="6"/>
  <c r="Z17" i="6" l="1"/>
  <c r="Z19" i="6" s="1"/>
  <c r="Z21" i="6" s="1"/>
  <c r="Z23" i="6" s="1"/>
  <c r="Z25" i="6" s="1"/>
  <c r="Z27" i="6" s="1"/>
  <c r="Z29" i="6" s="1"/>
  <c r="Z31" i="6" s="1"/>
  <c r="Z33" i="6" s="1"/>
  <c r="Z35" i="6" s="1"/>
  <c r="Z37" i="6" s="1"/>
  <c r="Z39" i="6" s="1"/>
  <c r="Z41" i="6" s="1"/>
  <c r="Z43" i="6" s="1"/>
  <c r="Z45" i="6" s="1"/>
  <c r="Z47" i="6" s="1"/>
  <c r="Z49" i="6" s="1"/>
  <c r="Z51" i="6" s="1"/>
  <c r="Z53" i="6" s="1"/>
  <c r="Z55" i="6" s="1"/>
  <c r="I14" i="5"/>
  <c r="I15" i="5"/>
  <c r="I16" i="5"/>
  <c r="I17" i="5"/>
  <c r="I18" i="5"/>
  <c r="I19" i="5"/>
  <c r="I20" i="5"/>
  <c r="I21" i="5"/>
  <c r="I22" i="5"/>
  <c r="I23" i="5"/>
  <c r="I13" i="5"/>
  <c r="I11" i="5"/>
  <c r="K24" i="5"/>
  <c r="F24" i="5"/>
  <c r="K48" i="4"/>
  <c r="K45" i="4"/>
  <c r="E45" i="4"/>
  <c r="E42" i="3" l="1"/>
  <c r="M45" i="3" s="1"/>
  <c r="E42" i="2"/>
  <c r="K45" i="2"/>
  <c r="K42" i="2" l="1"/>
  <c r="Q67" i="6" l="1"/>
  <c r="P36" i="3" l="1"/>
  <c r="P38" i="3"/>
  <c r="P40" i="3"/>
  <c r="P34" i="3"/>
  <c r="I12" i="3" l="1"/>
  <c r="I14" i="3"/>
  <c r="I22" i="3"/>
  <c r="I18" i="3"/>
  <c r="I20" i="3"/>
  <c r="I16" i="3"/>
  <c r="F16" i="3"/>
  <c r="P32" i="3" l="1"/>
  <c r="P30" i="3"/>
  <c r="P28" i="3"/>
  <c r="P26" i="3"/>
  <c r="P24" i="3"/>
  <c r="P22" i="3"/>
  <c r="P20" i="3"/>
  <c r="P18" i="3"/>
  <c r="P16" i="3"/>
  <c r="P12" i="3"/>
  <c r="P14" i="3"/>
  <c r="A14" i="2" l="1"/>
  <c r="A16" i="2" s="1"/>
  <c r="A18" i="2" s="1"/>
  <c r="A20" i="2" s="1"/>
  <c r="A22" i="2" s="1"/>
  <c r="G14" i="2" l="1"/>
  <c r="G16" i="2" s="1"/>
  <c r="G18" i="2" s="1"/>
  <c r="G20" i="2" s="1"/>
  <c r="G22" i="2" s="1"/>
  <c r="G24" i="2" s="1"/>
  <c r="G26" i="2" s="1"/>
  <c r="G28" i="2" s="1"/>
  <c r="G30" i="2" s="1"/>
  <c r="G32" i="2" s="1"/>
  <c r="G34" i="2" s="1"/>
  <c r="G36" i="2" s="1"/>
  <c r="G38" i="2" s="1"/>
  <c r="M42" i="3" l="1"/>
  <c r="R17" i="6" l="1"/>
  <c r="R19" i="6" s="1"/>
  <c r="R21" i="6" s="1"/>
  <c r="R23" i="6" s="1"/>
  <c r="R25" i="6" s="1"/>
  <c r="R27" i="6" s="1"/>
  <c r="R29" i="6" s="1"/>
  <c r="R31" i="6" s="1"/>
  <c r="R33" i="6" s="1"/>
  <c r="R35" i="6" s="1"/>
  <c r="R37" i="6" s="1"/>
  <c r="R39" i="6" s="1"/>
  <c r="R41" i="6" l="1"/>
  <c r="R43" i="6" s="1"/>
  <c r="R45" i="6" s="1"/>
  <c r="R47" i="6" s="1"/>
  <c r="R49" i="6" s="1"/>
  <c r="R51" i="6" s="1"/>
  <c r="R53" i="6" s="1"/>
  <c r="R55" i="6" s="1"/>
  <c r="A17" i="4"/>
  <c r="A19" i="4" s="1"/>
  <c r="A21" i="4" s="1"/>
  <c r="A23" i="4" s="1"/>
  <c r="A25" i="4" s="1"/>
  <c r="A14" i="3"/>
  <c r="A16" i="3" s="1"/>
  <c r="A18" i="3" s="1"/>
  <c r="A20" i="3" s="1"/>
  <c r="A22" i="3" s="1"/>
  <c r="J14" i="1"/>
  <c r="J16" i="1" s="1"/>
  <c r="J18" i="1" s="1"/>
  <c r="J20" i="1" s="1"/>
  <c r="J22" i="1" s="1"/>
  <c r="J24" i="1" s="1"/>
  <c r="J26" i="1" s="1"/>
  <c r="J28" i="1" s="1"/>
  <c r="J30" i="1" s="1"/>
  <c r="J32" i="1" s="1"/>
  <c r="J34" i="1" s="1"/>
  <c r="J36" i="1" s="1"/>
  <c r="J38" i="1" s="1"/>
  <c r="J40" i="1" s="1"/>
  <c r="J17" i="6"/>
  <c r="J19" i="6" s="1"/>
  <c r="J21" i="6" s="1"/>
  <c r="J23" i="6" s="1"/>
  <c r="J25" i="6" s="1"/>
  <c r="J27" i="6" s="1"/>
  <c r="J29" i="6" s="1"/>
  <c r="J31" i="6" s="1"/>
  <c r="J33" i="6" s="1"/>
  <c r="J35" i="6" s="1"/>
  <c r="J37" i="6" s="1"/>
  <c r="J39" i="6" s="1"/>
  <c r="J41" i="6" s="1"/>
  <c r="J43" i="6" s="1"/>
  <c r="J45" i="6" s="1"/>
  <c r="A17" i="6"/>
  <c r="A19" i="6" s="1"/>
  <c r="A21" i="6" s="1"/>
  <c r="A23" i="6" s="1"/>
  <c r="A25" i="6" s="1"/>
  <c r="A27" i="6" s="1"/>
  <c r="A29" i="6" s="1"/>
  <c r="A31" i="6" s="1"/>
  <c r="A33" i="6" s="1"/>
  <c r="A35" i="6" s="1"/>
  <c r="A37" i="6" s="1"/>
  <c r="A39" i="6" s="1"/>
  <c r="A41" i="6" l="1"/>
  <c r="A43" i="6" s="1"/>
  <c r="A45" i="6" s="1"/>
  <c r="A47" i="6" s="1"/>
  <c r="A49" i="6" s="1"/>
  <c r="A51" i="6" s="1"/>
  <c r="A53" i="6" s="1"/>
  <c r="A55" i="6" s="1"/>
  <c r="G17" i="4"/>
  <c r="G19" i="4" s="1"/>
  <c r="G21" i="4" s="1"/>
  <c r="G23" i="4" s="1"/>
  <c r="G25" i="4" s="1"/>
  <c r="G27" i="4" s="1"/>
  <c r="G29" i="4" s="1"/>
  <c r="G31" i="4" s="1"/>
  <c r="G33" i="4" s="1"/>
  <c r="G35" i="4" s="1"/>
  <c r="G37" i="4" s="1"/>
  <c r="G39" i="4" s="1"/>
  <c r="G41" i="4" s="1"/>
  <c r="G43" i="4" s="1"/>
  <c r="J14" i="3"/>
  <c r="J16" i="3" s="1"/>
  <c r="J18" i="3" s="1"/>
  <c r="J20" i="3" s="1"/>
  <c r="J22" i="3" s="1"/>
  <c r="J24" i="3" s="1"/>
  <c r="J26" i="3" s="1"/>
  <c r="J28" i="3" s="1"/>
  <c r="J30" i="3" s="1"/>
  <c r="J32" i="3" s="1"/>
  <c r="J34" i="3" s="1"/>
  <c r="J36" i="3" s="1"/>
  <c r="J38" i="3" s="1"/>
  <c r="J40" i="3" s="1"/>
  <c r="J47" i="6"/>
  <c r="J49" i="6" s="1"/>
  <c r="J51" i="6" s="1"/>
  <c r="J53" i="6" s="1"/>
  <c r="J55" i="6" s="1"/>
  <c r="G40" i="2"/>
  <c r="Y67" i="6"/>
</calcChain>
</file>

<file path=xl/sharedStrings.xml><?xml version="1.0" encoding="utf-8"?>
<sst xmlns="http://schemas.openxmlformats.org/spreadsheetml/2006/main" count="539" uniqueCount="242">
  <si>
    <t xml:space="preserve">Institucion Bancaria </t>
  </si>
  <si>
    <t xml:space="preserve">Fecha de Contratacion </t>
  </si>
  <si>
    <t>Fecha de Vencimiento</t>
  </si>
  <si>
    <t xml:space="preserve">Banca Comercial </t>
  </si>
  <si>
    <t xml:space="preserve">Banca de Desarrollo </t>
  </si>
  <si>
    <t>Banorte</t>
  </si>
  <si>
    <t>Santander</t>
  </si>
  <si>
    <t>Scotiabank</t>
  </si>
  <si>
    <t xml:space="preserve">Banorte </t>
  </si>
  <si>
    <t xml:space="preserve">Banobras </t>
  </si>
  <si>
    <t>JUL 9-2003</t>
  </si>
  <si>
    <t>JUL 11-2005</t>
  </si>
  <si>
    <t>FEB 14-2007</t>
  </si>
  <si>
    <t>JUN 20-2012</t>
  </si>
  <si>
    <t>JUN 29-2012</t>
  </si>
  <si>
    <t>SEP 23-2013</t>
  </si>
  <si>
    <t xml:space="preserve"> JUL 29-2014</t>
  </si>
  <si>
    <t xml:space="preserve"> DIC 11-2014</t>
  </si>
  <si>
    <t xml:space="preserve"> FEB-2027</t>
  </si>
  <si>
    <t xml:space="preserve"> MAR-2027</t>
  </si>
  <si>
    <t xml:space="preserve"> JUN-2034</t>
  </si>
  <si>
    <t xml:space="preserve"> AGO-2032</t>
  </si>
  <si>
    <t xml:space="preserve"> DIC-2033</t>
  </si>
  <si>
    <t xml:space="preserve"> JUL-2024</t>
  </si>
  <si>
    <t xml:space="preserve"> OCT-2034</t>
  </si>
  <si>
    <t xml:space="preserve">Saldo </t>
  </si>
  <si>
    <t>Saldo</t>
  </si>
  <si>
    <t>Total Banca Comercial</t>
  </si>
  <si>
    <t xml:space="preserve">Total Banca de Desarrollo </t>
  </si>
  <si>
    <t xml:space="preserve">Total Global Saldo de Deuda Pública Directa </t>
  </si>
  <si>
    <t xml:space="preserve">Endeudamiento Neto </t>
  </si>
  <si>
    <t xml:space="preserve">Intereses Pagados </t>
  </si>
  <si>
    <t xml:space="preserve">Total Global de Pago de Intereses </t>
  </si>
  <si>
    <t xml:space="preserve">Importe del Credito </t>
  </si>
  <si>
    <t>Fuente de Financiamiento</t>
  </si>
  <si>
    <t>Importe Pagado</t>
  </si>
  <si>
    <t xml:space="preserve">Pagos de Capital </t>
  </si>
  <si>
    <t xml:space="preserve">Pagos de Intereses </t>
  </si>
  <si>
    <t>FAFEF (Saneamiento financiero, de conformidad con los artículos 37, 47 fracción II y 50 de la Ley de Coordinación Fiscal.)</t>
  </si>
  <si>
    <t>Recursos Propios del Gobierno del Estado</t>
  </si>
  <si>
    <t>Total Pagos de Capital con cargo al FAFEF</t>
  </si>
  <si>
    <t>Total Global del Pago del Servicio de la Deuda por Fuente de Financiamiento</t>
  </si>
  <si>
    <r>
      <t>N</t>
    </r>
    <r>
      <rPr>
        <b/>
        <sz val="11"/>
        <color theme="0"/>
        <rFont val="Arial"/>
        <family val="2"/>
      </rPr>
      <t>o</t>
    </r>
    <r>
      <rPr>
        <b/>
        <sz val="12"/>
        <color theme="0"/>
        <rFont val="Arial"/>
        <family val="2"/>
      </rPr>
      <t xml:space="preserve">. de registro </t>
    </r>
  </si>
  <si>
    <t xml:space="preserve">Fecha </t>
  </si>
  <si>
    <t>Reg.SHCP</t>
  </si>
  <si>
    <t xml:space="preserve">Decreto </t>
  </si>
  <si>
    <t>Acreditado</t>
  </si>
  <si>
    <t>Acreditante</t>
  </si>
  <si>
    <t>Fecha Subscripción</t>
  </si>
  <si>
    <t>Monto</t>
  </si>
  <si>
    <t>Plazo</t>
  </si>
  <si>
    <t>Tasa</t>
  </si>
  <si>
    <t xml:space="preserve">Aval </t>
  </si>
  <si>
    <t xml:space="preserve">Destino </t>
  </si>
  <si>
    <t>Aforo</t>
  </si>
  <si>
    <t xml:space="preserve">Garantia Pagos </t>
  </si>
  <si>
    <t xml:space="preserve">Convenios Modificatorios </t>
  </si>
  <si>
    <t>Bancomer</t>
  </si>
  <si>
    <t>DIC 28-2015</t>
  </si>
  <si>
    <t>ABR29-2016</t>
  </si>
  <si>
    <t xml:space="preserve"> JUL-2036</t>
  </si>
  <si>
    <t xml:space="preserve">Total Pagos de Intereses con Cargo a Recursos Propios </t>
  </si>
  <si>
    <t xml:space="preserve">Total Pagos de Comiciones con Cargo a Recursos Propios </t>
  </si>
  <si>
    <t xml:space="preserve">Pagos de Comisiones </t>
  </si>
  <si>
    <t>Comisiones</t>
  </si>
  <si>
    <t>AGO 12-16</t>
  </si>
  <si>
    <t xml:space="preserve"> NOV-2036</t>
  </si>
  <si>
    <t xml:space="preserve">Nota 1: Cifras Preliminares hasta Visto Bueno por el Área contable.  </t>
  </si>
  <si>
    <t xml:space="preserve">Nota 2: Los Bonos Cupón Cero no se suman al saldo Insoluto. </t>
  </si>
  <si>
    <t>Banobras (BCO)</t>
  </si>
  <si>
    <t>Institución Bancaria</t>
  </si>
  <si>
    <t xml:space="preserve">Deudor </t>
  </si>
  <si>
    <t xml:space="preserve">Autlán de Navarro </t>
  </si>
  <si>
    <t>Guadalajara</t>
  </si>
  <si>
    <t xml:space="preserve">Puerto Vallarta </t>
  </si>
  <si>
    <t>Jocotepec</t>
  </si>
  <si>
    <t xml:space="preserve">Zapotlanejo </t>
  </si>
  <si>
    <t xml:space="preserve">Banco Santander México S.A. de C.V., Institución de Banca Múltiple, Grupo Financiero Santander. </t>
  </si>
  <si>
    <t xml:space="preserve">Monto del Crédito Contratado  </t>
  </si>
  <si>
    <t>Bansi, S.A Institución de Banca Múltiple</t>
  </si>
  <si>
    <t>HSBC México, S.A. Institución de Banca Múltiple, Grupo Financiero HSBC</t>
  </si>
  <si>
    <t>Banco Mercantil del Norte, S.A., Institución de Banca Múltiple, Grupo Financiero Banorte</t>
  </si>
  <si>
    <t>JUL 26-2018</t>
  </si>
  <si>
    <t>JUL 29-2018</t>
  </si>
  <si>
    <t xml:space="preserve"> JUL-2039</t>
  </si>
  <si>
    <t>JUL 26-2019</t>
  </si>
  <si>
    <t xml:space="preserve">Santander </t>
  </si>
  <si>
    <t xml:space="preserve">Bancomer </t>
  </si>
  <si>
    <t>Saldo al 3er Trimestre de 2019</t>
  </si>
  <si>
    <t>Monto Dispuesto Durante el 4to Trimestre de 2019</t>
  </si>
  <si>
    <t>Amortización Durante el 4to Trimestre de 2019</t>
  </si>
  <si>
    <t xml:space="preserve">Banorte  </t>
  </si>
  <si>
    <t xml:space="preserve">Santander  </t>
  </si>
  <si>
    <t xml:space="preserve">Bancomer  </t>
  </si>
  <si>
    <t xml:space="preserve">Total Pagos de Intereses con Cargo a FAFEF </t>
  </si>
  <si>
    <t>Total Pagos de Intereses</t>
  </si>
  <si>
    <t>Total Saldo al 3er trimestre 2019</t>
  </si>
  <si>
    <t>Tota Saldo 4to trimestre 2019</t>
  </si>
  <si>
    <t xml:space="preserve">Nota 1: Datos informativos debido a que los obligados son los municipios </t>
  </si>
  <si>
    <t>Saldo del 3er Trimestre de 2019.</t>
  </si>
  <si>
    <t>Amortización durante el 4to Trimestre de 2019</t>
  </si>
  <si>
    <t>* Se utilizaron 2 fuentes de financiamiento para el pago</t>
  </si>
  <si>
    <t xml:space="preserve">Banca Afirme, S.A., Institución de Banca Múltiple, Afirme Grupo Financiero. </t>
  </si>
  <si>
    <t xml:space="preserve">Start Banregio, S.A., de C.V., Sociedad Financiera de Objeto Múltiple, E.R., Banregio, Grupo Financiero </t>
  </si>
  <si>
    <t xml:space="preserve">Scotiabank Inverlat, S.A., Institución de Banca Múltiple, Grupo Financiero Scotiabank Inverlat. </t>
  </si>
  <si>
    <t>Financiera Bajío, S.A. de C.V., Sociedad Financiera de Objeto Múltiple, E.R.</t>
  </si>
  <si>
    <t xml:space="preserve">Tlajomulco de Zúñiga </t>
  </si>
  <si>
    <t>Zapopan</t>
  </si>
  <si>
    <t>FAFEF</t>
  </si>
  <si>
    <t>Banobras*</t>
  </si>
  <si>
    <t>Banorte *</t>
  </si>
  <si>
    <t>028/2019</t>
  </si>
  <si>
    <t>029/2019</t>
  </si>
  <si>
    <t>030/2019</t>
  </si>
  <si>
    <t>014/2011</t>
  </si>
  <si>
    <t>010/2019</t>
  </si>
  <si>
    <t>031/2019</t>
  </si>
  <si>
    <t>027/2019</t>
  </si>
  <si>
    <t>032/2019</t>
  </si>
  <si>
    <t>033/2019</t>
  </si>
  <si>
    <t>034/2019</t>
  </si>
  <si>
    <t>035-2019</t>
  </si>
  <si>
    <t>036-2019</t>
  </si>
  <si>
    <t>016-2019</t>
  </si>
  <si>
    <t>017-2019</t>
  </si>
  <si>
    <t>018-2019</t>
  </si>
  <si>
    <t>022-2019</t>
  </si>
  <si>
    <t>023-2019</t>
  </si>
  <si>
    <t>024-2019</t>
  </si>
  <si>
    <t>033-2019</t>
  </si>
  <si>
    <t>037-2019</t>
  </si>
  <si>
    <t>038-2019</t>
  </si>
  <si>
    <t>034-2019</t>
  </si>
  <si>
    <t>030-2019</t>
  </si>
  <si>
    <t>039-2019</t>
  </si>
  <si>
    <t>037/2019</t>
  </si>
  <si>
    <t>040-2019</t>
  </si>
  <si>
    <t>P14-1019051</t>
  </si>
  <si>
    <t>P14-0819019</t>
  </si>
  <si>
    <t>P14-0819022</t>
  </si>
  <si>
    <t>P14-0819021</t>
  </si>
  <si>
    <t>P14-0819018</t>
  </si>
  <si>
    <t>P14-0819020</t>
  </si>
  <si>
    <t>P14-0819023</t>
  </si>
  <si>
    <t xml:space="preserve">Sesión Ordinaria del Ayuntamiento Celebrada el 19 de octubre de 2018, mediante el Decreto Municipal D 02/11/18.  </t>
  </si>
  <si>
    <t xml:space="preserve">El Decreto número 27219/LXII/2018, del Congreso del Estado de Jalisco, publicado en el Periódico Oficial “El Estado de Jalisco” el 22 de diciembre de 2018, el Decreto Número 27281/LXII/19, del Congreso del Estado de Jalisco, Publicado en el Periódico Oficial “El Estado de Jalisco” el 18 de mayo de 2019, así como el acta de ayuntamiento ordinaría N° 7 del 15 de enero de 2019. </t>
  </si>
  <si>
    <t xml:space="preserve">El Decreto número 27219/LXII/2018, del Congreso del Estado de Jalisco, publicado en el Periódico Oficial “El Estado de Jalisco” el 22 de diciembre de 2018, el Decreto Número 27281/LXII/19, del Congreso del Estado de Jalisco, Publicado en el Periódico Oficial “El Estado de Jalisco” el 18 de mayo de 2019, así como el acta de la sesión del H. Ayuntamiento número 0006/22/02/2019 de fecha 22 de febrero de 2019 y el acta de sesión del H. Ayuntamiento número 0009/30/05/2019 de fecha 30 de mayo de 2019. </t>
  </si>
  <si>
    <t>Acta de la Sesión Ordinaria N° D 29/14/19 del H. Ayuntamiento del Municipio de Guadalajara, Jalisco de fecha 09 de agosto de 2019</t>
  </si>
  <si>
    <t>El Decreto número 27219/LXII/2018, del Congreso del Estado de Jalisco, publicado en el Periódico Oficial “El Estado de Jalisco” el 22 de diciembre de 2018, el Decreto Número 27281/LXII/19, del Congreso del Estado de Jalisco, Publicado en el Periódico Oficial “El Estado de Jalisco” el 18 de mayo de 2019, la Fe de Erratas del Decreto 27219/LXII/18 del H. Congreso del Estado de Jalisco publicada en el Periódico Oficial “El Estado de Jalisco” el 01 de octubre de 2019, así como las Actas de Sesión Números 4, 8 y 13 de las Sesiones Ordinarias del Municipio celebradas el 14 de noviembre de 2018, 24 de enero de 2019 y 3 de mayo de 2019 respectivamente.</t>
  </si>
  <si>
    <t xml:space="preserve">Decreto N° 27222/LXII/18 del H. Congreso del Estado de Jalisco publicado en el periódico oficial “EL ESTADO DE JALISCO” el 22 de diciembre de 2018 así como el Acta de la Cuarta Sesión Extraordinaria de Cabildo del H. Ayuntamiento del Municipio de Pihuamo, Jalisco celebrada el 18 de septiembre de 2019. </t>
  </si>
  <si>
    <t xml:space="preserve">Decreto N° 27222/LXII/18 del H. Congreso del Estado de Jalisco publicado en el periódico oficial “EL ESTADO DE JALISCO” el 22 de diciembre de 2018 así como el Acta número 19 de la Sesión Extraordinaria de Cabildo del H. Ayuntamiento del Municipio de Zapotlán el Grande, Jalisco celebrada el 11 de julio de 2019. </t>
  </si>
  <si>
    <t>Sesión Extraordinaria del Ayuntamiento Celebrada el 26 de septiembre de 2019</t>
  </si>
  <si>
    <t xml:space="preserve">Decreto N° 27222/LXII/18 del H. Congreso del Estado de Jalisco publicado en el periódico oficial “EL ESTADO DE JALISCO” el 22 de diciembre de 2018 así como el Acta número 09 de la Sesión Ordinaria de Cabildo del H. Ayuntamiento del Municipio de Tuxpan, Jalisco celebrada el 28 de marzo de 2019. </t>
  </si>
  <si>
    <t xml:space="preserve">Decreto N° 27222/LXII/18 del H. Congreso del Estado de Jalisco publicado en el periódico oficial “EL ESTADO DE JALISCO” el 22 de diciembre de 2018 así como el Acta número 02 de la Sesión Ordinaria de Cabildo del H. Ayuntamiento del Municipio de Tala, Jalisco celebrada el 01 de octubre de 2018. </t>
  </si>
  <si>
    <t>Decreto N° 27222/LXII/18 del H. Congreso del Estado de Jalisco publicado en el periódico oficial “EL ESTADO DE JALISCO” el 22 de diciembre de 2018 así como el Acta de Sesión Extraordinaria de Cabildo del H. Ayuntamiento del Municipio de Autlán de Navarro, Jalisco celebrada el 16 de octubre de 2019</t>
  </si>
  <si>
    <t xml:space="preserve">El Decreto número 27248/LXII/2019, del H. Congreso del Estado de Jalisco, publicado en el Periódico Oficial “El Estado de Jalisco” el 14 de marzo de 2019. </t>
  </si>
  <si>
    <t>Acta número 590/2019 de la Sesión Extraordinaria del Ayunatmiento del Municipio de Tlajomulco de Zuñiga, Jalisco clebrada el 26 de septiembre de 2019</t>
  </si>
  <si>
    <t xml:space="preserve">El Decreto número 27219/LXII/2018, del Congreso del Estado de Jalisco, publicado en el Periódico Oficial “El Estado de Jalisco” el 22 de diciembre de 2018, el Decreto Número 27281/LXII/19, del Congreso del Estado de Jalisco, Publicado en el Periódico Oficial “El Estado de Jalisco” el 18 de mayo de 2019, la Fe de Erratas del Decreto 27219/LXII/18 del H. Congreso del Estado de Jalisco publicada en el Periódico Oficial “El Estado de Jalisco” el 01 de octubre de 2019, así como el acta de sesión del H. Ayuntamiento número 0006/22/02/2019 de fecha 22 de febrero de 2019 y el acta de sesión del H. Ayuntamiento número 0009/30/05/2019 de fecha 30 de mayo de 2019. </t>
  </si>
  <si>
    <t xml:space="preserve">Acta de Cabildo número AA/20181122/O/008 de la Sesión Ordinaria del Ayuntamiento celebrada el 22 de noviembre de 201. </t>
  </si>
  <si>
    <t xml:space="preserve">Acta número 590/2019 de la Sesión Extraordinaria del Ayuntamiento del Municipio de Tlajomulco de Zúñiga, Jalisco celebrada el 26 de septiembre de 2019. </t>
  </si>
  <si>
    <t xml:space="preserve">Acta de Sesión Ordinaria del H. Ayuntamiento del Municipio de Zapopan, Jalisco celebrada el 26 de noviembre de 2019. </t>
  </si>
  <si>
    <t xml:space="preserve">Guadalajara </t>
  </si>
  <si>
    <t xml:space="preserve">Casimiro Castillo </t>
  </si>
  <si>
    <t xml:space="preserve">Villa Purificación </t>
  </si>
  <si>
    <t xml:space="preserve">Ameca </t>
  </si>
  <si>
    <t xml:space="preserve">Pihuamo </t>
  </si>
  <si>
    <t xml:space="preserve">Zapotlán el Grande </t>
  </si>
  <si>
    <t xml:space="preserve">Tlajomulco de Zúñiga, Jalisco </t>
  </si>
  <si>
    <t xml:space="preserve">Tuxpan </t>
  </si>
  <si>
    <t xml:space="preserve">Tala </t>
  </si>
  <si>
    <t>Autlán de Navarro</t>
  </si>
  <si>
    <t xml:space="preserve">Gobierno del Estado de Jalisco </t>
  </si>
  <si>
    <t>Tuxpan, Jalisco</t>
  </si>
  <si>
    <t xml:space="preserve">Zapopan </t>
  </si>
  <si>
    <t xml:space="preserve">START BANREGIO, S.A., DE C.V., SOCIEDAD FINANCIERA DE OBJETO MÚLTIPLE, E.R. BANREGIO GRUPO FINANCIERO. </t>
  </si>
  <si>
    <t xml:space="preserve">Banobras LCGM </t>
  </si>
  <si>
    <t>Banobras FAIS</t>
  </si>
  <si>
    <t xml:space="preserve">AFIRME Corto Plazo </t>
  </si>
  <si>
    <t xml:space="preserve">Banobras FAIS </t>
  </si>
  <si>
    <t xml:space="preserve">Banregio </t>
  </si>
  <si>
    <t xml:space="preserve">Banco Mercantil del Norte,S.A, Institución de Banca Múltiple, Grupo Financiero Banorte </t>
  </si>
  <si>
    <t xml:space="preserve">BBVA Bancomer, S.A., Institución de Banca Múltiple, Grupo Financiero Bancomer. </t>
  </si>
  <si>
    <t xml:space="preserve">Banco Nacional de Obras y Servicios Públicos S.N.C, Institución de Banca de Desarrollo </t>
  </si>
  <si>
    <t xml:space="preserve">Banco Santander México, S.A, Institución de Banca Múltiple, Grupo Financiero Santander. </t>
  </si>
  <si>
    <t>Scotiabank Inverlat, S.A, Institución de Banca Múltiple, Grupo Financiero Scotiabank Inverlat,</t>
  </si>
  <si>
    <t>Financiera Bajío, S.A de C.V., Sociedad Financiera de Objeto Múltiple, E.R</t>
  </si>
  <si>
    <t>Banco Nacional de Obras y Servicios Públicos S.N.C, Institución de Banca de Desarrollo - FAIS</t>
  </si>
  <si>
    <t>Banco Nacional de Obras y Servicios Públicos S.N.C, Institución de Banca de Desarrollo - LCGM</t>
  </si>
  <si>
    <t xml:space="preserve">Bansi, S.A., Institución de Banca Múltiple. </t>
  </si>
  <si>
    <t>HSBC México, S.A., Institución de Banca Múltiple, Grupo Financiero HSBC</t>
  </si>
  <si>
    <t>365 días</t>
  </si>
  <si>
    <t>3,653 días</t>
  </si>
  <si>
    <t xml:space="preserve">5479 días </t>
  </si>
  <si>
    <t xml:space="preserve">657 días </t>
  </si>
  <si>
    <t xml:space="preserve">365 días </t>
  </si>
  <si>
    <t>637 días</t>
  </si>
  <si>
    <t>629 días</t>
  </si>
  <si>
    <t xml:space="preserve">2,102 días </t>
  </si>
  <si>
    <t>618 días</t>
  </si>
  <si>
    <t>5,479 días</t>
  </si>
  <si>
    <t>365 día</t>
  </si>
  <si>
    <t>TIIE+1.20%</t>
  </si>
  <si>
    <t>Swap 7.1500%</t>
  </si>
  <si>
    <t>TIIE +1.31%</t>
  </si>
  <si>
    <t>TIIE+3.50%</t>
  </si>
  <si>
    <t>NAFIN + 2.50%</t>
  </si>
  <si>
    <t>Cubrir necesidades de Corto Plazo, entendiendo dichas necesidades como Insuficiencias de Liquidez de Carácter temporal, en terminos del articulo 31 de la Ley de Disciplina Financiera de las Entidades Federativas y los Munciipios</t>
  </si>
  <si>
    <t xml:space="preserve">El Municipio se obliga a destinar el importe del Crédito precisa y exclusivamente para financiar Inversiones Públicas Productivas que recaen en los campos de atención de Banobras, conforme a lo que señala el anexo 3 del Contrato de Crédito. </t>
  </si>
  <si>
    <t xml:space="preserve">El Municipio se obliga a destinar el importe del Crédito precisa y exclusivamente para financiar Inversiones Públicas Productivas que recaen en los campos de atención de Banobras y refinanciar la deuda pública, en los términos que dispone el artículo 117, fracción VIII de la Constitución Política de los Estados Unidos Mexicanos, que se encuentren en el programa de inversión del Municipio, y conforme a lo que señala el Anexo 3 del Contrato de Crédito. </t>
  </si>
  <si>
    <t>Tercer Convenio Modificatorio al Contrato de Apertura de Crédito Simple de fecha 10 de enero de 2011</t>
  </si>
  <si>
    <t xml:space="preserve">Modificación al Registo para adiciona la Fe de Erratas del Decreto número 27219/LXII/18 del H. Congreso del Estado de Jalisco publicada en el Periódico Oficial “El Estado de Jalisco” el 01 de octubre de 2019. </t>
  </si>
  <si>
    <t xml:space="preserve">Precisa y exclusivamente para financiar, incluido el Impuesto al Valor Agregado, obras, acciones sociales básicas y/o inversiones que beneficien directamente a la población en pobreza extrema, localidades con alto o muy alto nivel de rezago social conforme a lo previsto en la Ley General de Desarrollo Social, y en las zonas de atención prioritaria en los siguientes rubros; agua potable, alcantarillado, drenaje, urbanización, electrificación rural y de colonias pobres, infraestructura básica del sector salud y educativo, de conformidad con lo que dispone el artículo 33, inciso A, Numeral I, de la Ley de Coordinación Fiscal  y lo previsto en el catálogo de acciones del anexo I de los Lineamientos Generales para la Operación del Fondo de Aportaciones para la Infraestructura Social. </t>
  </si>
  <si>
    <t xml:space="preserve">Convenio Modificatorio al Contrato de Factoraje a Proveedores </t>
  </si>
  <si>
    <t>Cubrir necesidades de corto plazo, entendiendo dichas necesidades como Insuficiencias de Liquidez de Carácter Temporal, en términos del artículo 31 de la Ley de Disciplina Financiera de las Entidades Federativas y los Municipios.</t>
  </si>
  <si>
    <t xml:space="preserve">Convenio Modificatorio al Contrato Normativo de Factoraje a Proveedores sin Recursos. </t>
  </si>
  <si>
    <t>ADENDUM.-Información de Confirmación de Operación de Intercambio 5568330/IRS</t>
  </si>
  <si>
    <t>ADENDUM.-Información de Confirmación de Operación de Intercambio 5568177/IRS</t>
  </si>
  <si>
    <t>ADENDUM.-Información de Confirmación de Operación de Intercambio 5568017/IRS</t>
  </si>
  <si>
    <t>ADENDUM.-Información de Confirmación de Operación de Intercambio 5568222/IRS</t>
  </si>
  <si>
    <t>ADENDUM.-Información de Confirmación de Operación de Intercambio 5568287/IRS</t>
  </si>
  <si>
    <t>ADENDUM.-Información de Confirmación de Operación de Intercambio 5568294/IRS</t>
  </si>
  <si>
    <t xml:space="preserve">Primer Convenio Modificatorio al Contrato de Apertura de Crédito Simple de Fecha 28 de octubre de 2019 </t>
  </si>
  <si>
    <t>Primer Convenio Modificatorio al Contrato de Apertura de Crédito Simple de Fecha 19 de septiembre de 2019</t>
  </si>
  <si>
    <t xml:space="preserve">Primer Convenio Modificatorio a la Carta de Términos y Condiciones para Estados y Municipios para Realizar Descuento Electrónico. </t>
  </si>
  <si>
    <t xml:space="preserve">Por apertura el 0.39% así com pago anticipado </t>
  </si>
  <si>
    <t xml:space="preserve">Por apertura el 0.29% así com pago anticipado </t>
  </si>
  <si>
    <t xml:space="preserve">El mismo del Financiameinto </t>
  </si>
  <si>
    <t xml:space="preserve">1.5% por apertura </t>
  </si>
  <si>
    <t xml:space="preserve">Ingresos propios del Municipio de Guadalajara, Jalisco. </t>
  </si>
  <si>
    <t>El 2.36% mensual de las Participaciones que en ingresos federales del Fondo General de Participaciones y del Fondo de Fomento Municipal, le corresponden al Municipio a traves del Fideicomiso de Administración y Fuente de Pago No. F/3087, constituido con Banco Monex,S.A.</t>
  </si>
  <si>
    <t>El 14.63% mensual de las Participaciones que en ingresos federales del Fondo General de Participaciones y del Fondo de Fomento Municipal, le corresponden al Municipio a traves del Fideicomiso de Administración y Fuente de Pago No. F/3087, constituido con Banco Monex,S.A.</t>
  </si>
  <si>
    <t xml:space="preserve">El 16% de las participaciones presentes y futuras que en ingresos federales le corresponden al Municipio de Guadalajara, Jalisco del Fondo General de Participaciones </t>
  </si>
  <si>
    <t>El 12.92% mensual de las Participaciones que en ingresos federales del Fondo General de Participaciones y del Fondo de Fomento Municipal, le corresponden al Municipio a traves del Fideicomiso de Administración y Fuente de Pago No. F/3087, constituido con Banco Monex,S.A.</t>
  </si>
  <si>
    <t xml:space="preserve">Hasta el 25% del derecho y los ingresos que anualmente le corresponden al Municipio de Pihuamo, Jalisco, del Fondo de Aportaciones para la Infraestructura Social de conformidad con el Convenio de Adhesión de fecha 21 de octubre de 2019 al Contrato del Fideicomiso Irrevocable de Administración y Pago N° 10080-12-184 celebrado con Banco del Bajío, S.A. con fecha 16 de diciembre de 2010. </t>
  </si>
  <si>
    <t xml:space="preserve">Hasta el 25% del derecho y los ingresos que anualmente le corresponden al Municipio de Zapotlán el Grande , Jalisco, del Fondo de Aportaciones para la Infraestructura Social de conformidad con el Convenio de Adhesión de fecha 21 de octubre de 2019 al Contrato del Fideicomiso Irrevocable de Administración y Pago N° 10080-12-184 celebrado con Banco del Bajío, S.A. con fecha 16 de diciembre de 2010. </t>
  </si>
  <si>
    <t>No Aplica</t>
  </si>
  <si>
    <t xml:space="preserve">Hasta el 25% del derecho y los ingresos que anualmente le corresponden al Municipio de Tuxpan, Jalisco, del Fondo de Aportaciones para la Infraestructura Social de conformidad con el Convenio de Adhesión de fecha 28 de octubre de 2019 al Contrato del Fideicomiso Irrevocable de Administración y Pago N° 10080-12-184 celebrado con Banco del Bajío, S.A. con fecha 16 de diciembre de 2010. </t>
  </si>
  <si>
    <t xml:space="preserve">Hasta el 25% del derecho y los ingresos que anualmente le corresponden al Municipio de Tala, Jalisco, del Fondo de Aportaciones para la Infraestructura Social de conformidad con el Convenio de Adhesión de fecha 28 de octubre de 2019 al Contrato del Fideicomiso Irrevocable de Administración y Pago N° 10080-12-184 celebrado con Banco del Bajío, S.A. con fecha 16 de diciembre de 2010. </t>
  </si>
  <si>
    <t xml:space="preserve">Hasta el 25% del derecho y los ingresos que anualmente le corresponden al Municipio de Autlán de Navarro, Jalisco, del Fondo de Aportaciones para la Infraestructura Social de conformidad con el Convenio de Adhesión de fecha 14 de noviembre de 2019 al Contrato del Fideicomiso Irrevocable de Administración y Pago N° 10080-12-184 celebrado con Banco del Bajío, S.A. con fecha 16 de diciembre de 2010. </t>
  </si>
  <si>
    <t xml:space="preserve">Ingresos propios del Municipio de Tlajomulco de Zuñiga, Jalisco. </t>
  </si>
  <si>
    <t xml:space="preserve">Ingresos propios del Municipio de Autlán de Navarro, Jalisco. </t>
  </si>
  <si>
    <t xml:space="preserve">Ingresos propios del Municipio de Zapopan, Jalisco.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</si>
</sst>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0.0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2"/>
      <color theme="0"/>
      <name val="Arial"/>
      <family val="2"/>
    </font>
    <font>
      <b/>
      <sz val="12"/>
      <color theme="0"/>
      <name val="Arial"/>
      <family val="2"/>
    </font>
    <font>
      <b/>
      <sz val="14"/>
      <color theme="0"/>
      <name val="Arial"/>
      <family val="2"/>
    </font>
    <font>
      <b/>
      <sz val="12"/>
      <color theme="0"/>
      <name val="Calibri"/>
      <family val="2"/>
      <scheme val="minor"/>
    </font>
    <font>
      <sz val="11"/>
      <color theme="1"/>
      <name val="Arial"/>
      <family val="2"/>
    </font>
    <font>
      <sz val="18"/>
      <color theme="1"/>
      <name val="Arial"/>
      <family val="2"/>
    </font>
    <font>
      <b/>
      <sz val="11"/>
      <color theme="0"/>
      <name val="Arial"/>
      <family val="2"/>
    </font>
    <font>
      <sz val="10"/>
      <color theme="1"/>
      <name val="Calibri"/>
      <family val="2"/>
      <scheme val="minor"/>
    </font>
    <font>
      <sz val="8"/>
      <name val="Calibri"/>
      <family val="2"/>
      <scheme val="minor"/>
    </font>
    <font>
      <sz val="10"/>
      <name val="Helv"/>
    </font>
    <font>
      <sz val="12"/>
      <name val="Arial"/>
      <family val="2"/>
    </font>
    <font>
      <sz val="10"/>
      <name val="Arial"/>
      <family val="2"/>
    </font>
    <font>
      <sz val="11"/>
      <name val="Calibri"/>
      <family val="2"/>
      <scheme val="minor"/>
    </font>
    <font>
      <b/>
      <sz val="10"/>
      <color theme="1"/>
      <name val="Calibri"/>
      <family val="2"/>
      <scheme val="minor"/>
    </font>
    <font>
      <b/>
      <sz val="9"/>
      <color theme="1"/>
      <name val="Calibri"/>
      <family val="2"/>
      <scheme val="minor"/>
    </font>
    <font>
      <sz val="11"/>
      <color theme="0"/>
      <name val="Arial"/>
      <family val="2"/>
    </font>
    <font>
      <b/>
      <sz val="11"/>
      <color theme="0"/>
      <name val="Calibri"/>
      <family val="2"/>
      <scheme val="minor"/>
    </font>
    <font>
      <b/>
      <sz val="11"/>
      <color theme="1"/>
      <name val="Calibri"/>
      <family val="2"/>
      <scheme val="minor"/>
    </font>
    <font>
      <sz val="9"/>
      <color theme="1"/>
      <name val="Arial"/>
      <family val="2"/>
    </font>
    <font>
      <sz val="9"/>
      <name val="Arial"/>
      <family val="2"/>
    </font>
    <font>
      <sz val="9"/>
      <color theme="1"/>
      <name val="Calibri"/>
      <family val="2"/>
      <scheme val="minor"/>
    </font>
    <font>
      <sz val="11"/>
      <name val="Arial"/>
      <family val="2"/>
    </font>
    <font>
      <sz val="12"/>
      <color theme="0"/>
      <name val="Calibri"/>
      <family val="2"/>
      <scheme val="minor"/>
    </font>
  </fonts>
  <fills count="9">
    <fill>
      <patternFill patternType="none"/>
    </fill>
    <fill>
      <patternFill patternType="gray125"/>
    </fill>
    <fill>
      <patternFill patternType="solid">
        <fgColor theme="1" tint="0.249977111117893"/>
        <bgColor indexed="64"/>
      </patternFill>
    </fill>
    <fill>
      <patternFill patternType="solid">
        <fgColor rgb="FFC00000"/>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 fontId="12" fillId="0" borderId="0" applyFont="0" applyFill="0" applyBorder="0" applyAlignment="0" applyProtection="0"/>
    <xf numFmtId="0" fontId="14" fillId="0" borderId="0"/>
    <xf numFmtId="44" fontId="1" fillId="0" borderId="0" applyFont="0" applyFill="0" applyBorder="0" applyAlignment="0" applyProtection="0"/>
  </cellStyleXfs>
  <cellXfs count="158">
    <xf numFmtId="0" fontId="0" fillId="0" borderId="0" xfId="0"/>
    <xf numFmtId="0" fontId="0" fillId="3" borderId="0" xfId="0" applyFill="1"/>
    <xf numFmtId="0" fontId="3" fillId="3" borderId="0" xfId="0" applyFont="1" applyFill="1" applyAlignment="1">
      <alignment horizontal="center" vertical="center" wrapText="1"/>
    </xf>
    <xf numFmtId="0" fontId="0" fillId="3" borderId="0" xfId="0" applyFill="1" applyAlignment="1">
      <alignment wrapText="1"/>
    </xf>
    <xf numFmtId="0" fontId="3" fillId="0" borderId="0" xfId="0" applyFont="1" applyFill="1" applyAlignment="1">
      <alignment horizontal="center" vertical="center" wrapText="1"/>
    </xf>
    <xf numFmtId="0" fontId="0" fillId="0" borderId="0" xfId="0" applyFill="1" applyAlignment="1">
      <alignment wrapText="1"/>
    </xf>
    <xf numFmtId="0" fontId="0" fillId="4" borderId="0" xfId="0" applyFill="1"/>
    <xf numFmtId="0" fontId="5" fillId="4" borderId="0" xfId="0" applyFont="1" applyFill="1" applyAlignment="1">
      <alignment horizontal="center" vertical="center"/>
    </xf>
    <xf numFmtId="0" fontId="0" fillId="0" borderId="0" xfId="0" applyFill="1"/>
    <xf numFmtId="0" fontId="0" fillId="4" borderId="1" xfId="0" applyFill="1" applyBorder="1"/>
    <xf numFmtId="0" fontId="2" fillId="0" borderId="0" xfId="0" applyFont="1" applyFill="1" applyAlignment="1"/>
    <xf numFmtId="0" fontId="5" fillId="4" borderId="0" xfId="0" applyFont="1" applyFill="1" applyAlignment="1">
      <alignment horizontal="left"/>
    </xf>
    <xf numFmtId="0" fontId="5" fillId="4" borderId="0" xfId="0" applyFont="1" applyFill="1"/>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xf numFmtId="0" fontId="5" fillId="0" borderId="0" xfId="0" applyFont="1" applyFill="1" applyBorder="1" applyAlignment="1">
      <alignment horizontal="left"/>
    </xf>
    <xf numFmtId="0" fontId="8" fillId="0" borderId="0" xfId="0" applyFont="1"/>
    <xf numFmtId="0" fontId="0" fillId="0" borderId="0" xfId="0" applyAlignment="1"/>
    <xf numFmtId="0" fontId="4" fillId="3" borderId="0" xfId="0" applyFont="1" applyFill="1" applyAlignment="1">
      <alignment wrapText="1"/>
    </xf>
    <xf numFmtId="0" fontId="4" fillId="3" borderId="0" xfId="0" applyFont="1" applyFill="1" applyAlignment="1">
      <alignment horizontal="center" vertical="center" wrapText="1"/>
    </xf>
    <xf numFmtId="0" fontId="0" fillId="4" borderId="0" xfId="0" applyFill="1" applyBorder="1"/>
    <xf numFmtId="0" fontId="0" fillId="0" borderId="0" xfId="0" applyFill="1" applyBorder="1" applyAlignment="1">
      <alignment horizontal="center"/>
    </xf>
    <xf numFmtId="3" fontId="13" fillId="6" borderId="0" xfId="3" applyNumberFormat="1" applyFont="1" applyFill="1" applyBorder="1" applyAlignment="1">
      <alignment horizontal="center" vertical="center"/>
    </xf>
    <xf numFmtId="4" fontId="14" fillId="0" borderId="0" xfId="4" applyNumberFormat="1" applyFont="1" applyFill="1" applyAlignment="1">
      <alignment vertical="center"/>
    </xf>
    <xf numFmtId="43" fontId="0" fillId="0" borderId="0" xfId="1" applyFont="1"/>
    <xf numFmtId="43" fontId="0" fillId="0" borderId="0" xfId="0" applyNumberFormat="1"/>
    <xf numFmtId="164" fontId="0" fillId="0" borderId="0" xfId="0" applyNumberFormat="1"/>
    <xf numFmtId="0" fontId="0" fillId="7" borderId="0" xfId="0" applyFill="1" applyBorder="1" applyAlignment="1"/>
    <xf numFmtId="0" fontId="14" fillId="7" borderId="0" xfId="0" applyFont="1" applyFill="1" applyBorder="1" applyAlignment="1">
      <alignment horizontal="center" vertical="center"/>
    </xf>
    <xf numFmtId="0" fontId="0" fillId="7" borderId="0" xfId="0" applyFill="1" applyBorder="1" applyAlignment="1">
      <alignment horizontal="center" vertical="center"/>
    </xf>
    <xf numFmtId="15" fontId="0" fillId="7" borderId="0" xfId="0" applyNumberFormat="1" applyFill="1" applyBorder="1" applyAlignment="1">
      <alignment horizontal="center" vertical="center"/>
    </xf>
    <xf numFmtId="43" fontId="0" fillId="7" borderId="0" xfId="1" applyFont="1" applyFill="1" applyBorder="1" applyAlignment="1">
      <alignment horizontal="center" vertical="center"/>
    </xf>
    <xf numFmtId="0" fontId="16" fillId="0" borderId="0" xfId="0" applyFont="1"/>
    <xf numFmtId="0" fontId="0" fillId="7" borderId="0" xfId="0" applyFont="1" applyFill="1" applyBorder="1" applyAlignment="1">
      <alignment horizontal="center" vertical="center" wrapText="1"/>
    </xf>
    <xf numFmtId="10" fontId="0" fillId="7" borderId="0" xfId="2" applyNumberFormat="1" applyFont="1" applyFill="1" applyBorder="1" applyAlignment="1">
      <alignment horizontal="center" vertical="center"/>
    </xf>
    <xf numFmtId="0" fontId="0" fillId="7" borderId="0" xfId="0" applyFill="1" applyBorder="1" applyAlignment="1">
      <alignment vertical="center" wrapText="1"/>
    </xf>
    <xf numFmtId="0" fontId="0" fillId="7" borderId="0" xfId="0" applyFont="1" applyFill="1" applyBorder="1" applyAlignment="1">
      <alignment vertical="center" wrapText="1"/>
    </xf>
    <xf numFmtId="43" fontId="0" fillId="7" borderId="0" xfId="1" applyFont="1" applyFill="1" applyBorder="1" applyAlignment="1">
      <alignment vertical="center" wrapText="1"/>
    </xf>
    <xf numFmtId="43" fontId="0" fillId="7" borderId="0" xfId="1" applyFont="1" applyFill="1" applyBorder="1" applyAlignment="1">
      <alignment vertical="center"/>
    </xf>
    <xf numFmtId="0" fontId="0" fillId="7" borderId="0" xfId="0"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0" xfId="0" applyFill="1" applyBorder="1" applyAlignment="1">
      <alignment horizontal="center" vertical="center" wrapText="1"/>
    </xf>
    <xf numFmtId="9" fontId="0" fillId="7" borderId="0" xfId="2" applyFont="1" applyFill="1" applyBorder="1" applyAlignment="1">
      <alignment horizontal="center" vertical="center" wrapText="1"/>
    </xf>
    <xf numFmtId="0" fontId="17" fillId="0" borderId="0" xfId="0" applyFont="1" applyFill="1" applyBorder="1"/>
    <xf numFmtId="0" fontId="16" fillId="0" borderId="0" xfId="0" applyFont="1" applyFill="1" applyBorder="1"/>
    <xf numFmtId="0" fontId="16" fillId="0" borderId="0" xfId="0" applyFont="1" applyBorder="1"/>
    <xf numFmtId="0" fontId="4" fillId="5" borderId="0" xfId="0" applyFont="1" applyFill="1" applyAlignment="1">
      <alignment horizontal="left" vertical="center"/>
    </xf>
    <xf numFmtId="0" fontId="4" fillId="2" borderId="0" xfId="0" applyFont="1" applyFill="1" applyAlignment="1">
      <alignment horizontal="left" vertical="center"/>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14" fontId="0" fillId="7" borderId="0" xfId="0" applyNumberFormat="1" applyFill="1" applyBorder="1" applyAlignment="1">
      <alignment horizontal="center" vertical="center"/>
    </xf>
    <xf numFmtId="0" fontId="0" fillId="0" borderId="0" xfId="0" applyAlignment="1">
      <alignment horizontal="center"/>
    </xf>
    <xf numFmtId="0" fontId="15" fillId="7" borderId="0" xfId="0" applyFont="1" applyFill="1" applyBorder="1" applyAlignment="1">
      <alignment horizontal="left" vertical="center" wrapText="1"/>
    </xf>
    <xf numFmtId="0" fontId="0" fillId="0" borderId="0" xfId="0" applyAlignment="1">
      <alignment horizontal="center"/>
    </xf>
    <xf numFmtId="43" fontId="0" fillId="0" borderId="0" xfId="1" applyFont="1" applyBorder="1" applyAlignment="1">
      <alignment horizontal="center" vertical="center" wrapText="1"/>
    </xf>
    <xf numFmtId="0" fontId="0" fillId="0" borderId="0" xfId="0" applyAlignment="1">
      <alignment horizontal="center"/>
    </xf>
    <xf numFmtId="43" fontId="0" fillId="0" borderId="0" xfId="1" applyFont="1" applyAlignment="1">
      <alignment vertical="center" wrapText="1"/>
    </xf>
    <xf numFmtId="0" fontId="4" fillId="2" borderId="0" xfId="0" applyFont="1" applyFill="1" applyAlignment="1">
      <alignment horizontal="center" vertical="center"/>
    </xf>
    <xf numFmtId="0" fontId="9" fillId="8" borderId="0" xfId="0" applyFont="1" applyFill="1" applyAlignment="1">
      <alignment horizontal="center" vertical="center" wrapText="1"/>
    </xf>
    <xf numFmtId="44" fontId="0" fillId="0" borderId="0" xfId="5" applyFont="1"/>
    <xf numFmtId="0" fontId="0" fillId="0" borderId="0" xfId="0"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xf>
    <xf numFmtId="0" fontId="6" fillId="2" borderId="0" xfId="0" applyFont="1" applyFill="1" applyAlignment="1">
      <alignment vertical="center"/>
    </xf>
    <xf numFmtId="43" fontId="0" fillId="0" borderId="0" xfId="1" applyFont="1" applyBorder="1" applyAlignment="1">
      <alignment vertical="center" wrapText="1"/>
    </xf>
    <xf numFmtId="0" fontId="0" fillId="0" borderId="0" xfId="0" applyAlignment="1">
      <alignment horizontal="center"/>
    </xf>
    <xf numFmtId="0" fontId="6" fillId="2" borderId="0" xfId="0" applyFont="1" applyFill="1" applyAlignment="1">
      <alignment horizontal="center" vertical="center"/>
    </xf>
    <xf numFmtId="43" fontId="0" fillId="0" borderId="0" xfId="1" applyNumberFormat="1" applyFont="1" applyBorder="1" applyAlignment="1">
      <alignment horizontal="center" vertical="center" wrapText="1"/>
    </xf>
    <xf numFmtId="0" fontId="4" fillId="2"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43" fontId="0" fillId="0" borderId="0" xfId="1" applyFont="1" applyAlignment="1">
      <alignment horizontal="center" vertical="center" wrapText="1"/>
    </xf>
    <xf numFmtId="0" fontId="0" fillId="0" borderId="0" xfId="0" applyFont="1" applyAlignment="1">
      <alignment horizontal="center" vertical="center" wrapText="1"/>
    </xf>
    <xf numFmtId="10" fontId="0" fillId="0" borderId="0" xfId="2" applyNumberFormat="1" applyFont="1" applyAlignment="1">
      <alignment horizontal="center" vertical="center" wrapText="1"/>
    </xf>
    <xf numFmtId="0" fontId="0" fillId="0" borderId="0" xfId="0"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vertical="center" wrapText="1"/>
    </xf>
    <xf numFmtId="0" fontId="22" fillId="6" borderId="0" xfId="0" applyFont="1" applyFill="1" applyAlignment="1">
      <alignment vertical="center" wrapText="1"/>
    </xf>
    <xf numFmtId="44" fontId="21" fillId="0" borderId="0" xfId="5" applyFont="1" applyAlignment="1">
      <alignment horizontal="center" vertical="center"/>
    </xf>
    <xf numFmtId="44" fontId="21" fillId="0" borderId="0" xfId="5" applyFont="1" applyAlignment="1">
      <alignment vertical="center"/>
    </xf>
    <xf numFmtId="44" fontId="22" fillId="6" borderId="0" xfId="5" applyFont="1" applyFill="1" applyAlignment="1">
      <alignment horizontal="center" vertical="center"/>
    </xf>
    <xf numFmtId="2" fontId="23" fillId="0" borderId="0" xfId="5" applyNumberFormat="1" applyFont="1" applyAlignment="1">
      <alignment horizontal="center"/>
    </xf>
    <xf numFmtId="2" fontId="23" fillId="0" borderId="0" xfId="5" applyNumberFormat="1" applyFont="1" applyAlignment="1"/>
    <xf numFmtId="0" fontId="0" fillId="0" borderId="0" xfId="0" applyFont="1" applyAlignment="1">
      <alignment horizontal="center"/>
    </xf>
    <xf numFmtId="0" fontId="0" fillId="0" borderId="0" xfId="0" applyFont="1" applyAlignment="1">
      <alignment horizontal="center"/>
    </xf>
    <xf numFmtId="0" fontId="20" fillId="0" borderId="0" xfId="0" applyFont="1" applyFill="1" applyBorder="1"/>
    <xf numFmtId="0" fontId="0" fillId="0" borderId="0" xfId="0" applyFont="1"/>
    <xf numFmtId="0" fontId="7" fillId="0" borderId="0" xfId="0" applyFont="1" applyAlignment="1">
      <alignment horizontal="center" vertical="center"/>
    </xf>
    <xf numFmtId="0" fontId="19" fillId="2" borderId="0" xfId="0" applyFont="1" applyFill="1" applyAlignment="1">
      <alignment vertical="center"/>
    </xf>
    <xf numFmtId="43" fontId="0" fillId="0" borderId="0" xfId="0" applyNumberFormat="1" applyFont="1"/>
    <xf numFmtId="0" fontId="0" fillId="0" borderId="0" xfId="0" applyFont="1" applyFill="1"/>
    <xf numFmtId="0" fontId="9" fillId="2" borderId="0" xfId="0" applyFont="1" applyFill="1" applyAlignment="1">
      <alignment horizontal="left" vertical="center"/>
    </xf>
    <xf numFmtId="0" fontId="19" fillId="2" borderId="0" xfId="0" applyFont="1" applyFill="1" applyAlignment="1">
      <alignment horizontal="center" vertical="center"/>
    </xf>
    <xf numFmtId="0" fontId="9" fillId="5" borderId="0" xfId="0" applyFont="1" applyFill="1" applyAlignment="1">
      <alignment horizontal="left" vertical="center"/>
    </xf>
    <xf numFmtId="164" fontId="0" fillId="0" borderId="0" xfId="0" applyNumberFormat="1" applyFont="1" applyAlignment="1">
      <alignment horizontal="center"/>
    </xf>
    <xf numFmtId="0" fontId="0" fillId="0" borderId="0" xfId="0" applyFont="1" applyBorder="1" applyAlignment="1">
      <alignment horizontal="center"/>
    </xf>
    <xf numFmtId="0" fontId="3" fillId="2" borderId="0" xfId="0" applyFont="1" applyFill="1" applyBorder="1" applyAlignment="1">
      <alignment horizontal="center" vertical="center" wrapText="1"/>
    </xf>
    <xf numFmtId="14" fontId="0" fillId="7" borderId="0" xfId="0" applyNumberFormat="1" applyFill="1" applyBorder="1" applyAlignment="1">
      <alignment horizontal="center"/>
    </xf>
    <xf numFmtId="165" fontId="0" fillId="7" borderId="0" xfId="2" applyNumberFormat="1" applyFont="1" applyFill="1" applyBorder="1" applyAlignment="1">
      <alignment horizontal="center" vertical="center"/>
    </xf>
    <xf numFmtId="10" fontId="0" fillId="7" borderId="0" xfId="2" applyNumberFormat="1" applyFont="1" applyFill="1" applyBorder="1" applyAlignment="1">
      <alignment horizontal="center" vertical="center" wrapText="1"/>
    </xf>
    <xf numFmtId="0" fontId="0" fillId="7" borderId="0" xfId="0" applyFill="1" applyBorder="1" applyAlignment="1">
      <alignment horizontal="left"/>
    </xf>
    <xf numFmtId="0" fontId="25" fillId="2" borderId="0" xfId="0" applyFont="1" applyFill="1" applyBorder="1" applyAlignment="1">
      <alignment horizontal="center" vertical="center" wrapText="1"/>
    </xf>
    <xf numFmtId="0" fontId="0" fillId="0" borderId="0" xfId="0" applyFont="1" applyAlignment="1">
      <alignment horizontal="center"/>
    </xf>
    <xf numFmtId="43" fontId="0" fillId="0" borderId="0" xfId="1" applyFont="1" applyAlignment="1">
      <alignment horizontal="center" vertical="center" wrapText="1"/>
    </xf>
    <xf numFmtId="0" fontId="0" fillId="0" borderId="0" xfId="0" applyFont="1" applyAlignment="1">
      <alignment horizontal="center" vertical="center" wrapText="1"/>
    </xf>
    <xf numFmtId="0" fontId="19" fillId="2" borderId="0" xfId="0" applyFont="1" applyFill="1" applyAlignment="1">
      <alignment horizontal="center" vertical="center"/>
    </xf>
    <xf numFmtId="0" fontId="0" fillId="0" borderId="0" xfId="0" applyFont="1" applyBorder="1" applyAlignment="1">
      <alignment horizontal="center"/>
    </xf>
    <xf numFmtId="0" fontId="6" fillId="0" borderId="0" xfId="0" applyFont="1" applyFill="1" applyAlignment="1">
      <alignment horizontal="center" vertical="center"/>
    </xf>
    <xf numFmtId="0" fontId="7" fillId="0" borderId="0" xfId="0" applyFont="1" applyAlignment="1">
      <alignment horizontal="center" vertical="center"/>
    </xf>
    <xf numFmtId="0" fontId="0" fillId="0" borderId="0" xfId="0" applyFill="1" applyAlignment="1">
      <alignment horizontal="center"/>
    </xf>
    <xf numFmtId="0" fontId="7" fillId="0" borderId="0" xfId="0" applyFont="1" applyAlignment="1">
      <alignment horizontal="center" vertical="center" wrapText="1"/>
    </xf>
    <xf numFmtId="0" fontId="0" fillId="0" borderId="2" xfId="0" applyFont="1" applyBorder="1" applyAlignment="1">
      <alignment horizontal="center"/>
    </xf>
    <xf numFmtId="43" fontId="0" fillId="0" borderId="0" xfId="1" applyFont="1" applyAlignment="1">
      <alignment vertical="center"/>
    </xf>
    <xf numFmtId="0" fontId="0" fillId="0" borderId="1" xfId="0" applyFill="1" applyBorder="1" applyAlignment="1">
      <alignment horizontal="center"/>
    </xf>
    <xf numFmtId="43" fontId="0" fillId="0" borderId="0" xfId="1" applyFont="1" applyAlignment="1">
      <alignment vertical="center" wrapText="1"/>
    </xf>
    <xf numFmtId="3" fontId="0" fillId="0" borderId="0" xfId="0" applyNumberFormat="1" applyFont="1" applyAlignment="1">
      <alignment horizontal="center" vertical="center" wrapText="1"/>
    </xf>
    <xf numFmtId="0" fontId="6" fillId="2" borderId="0" xfId="0" applyFont="1" applyFill="1" applyAlignment="1">
      <alignment horizontal="center" vertical="center"/>
    </xf>
    <xf numFmtId="0" fontId="9" fillId="2" borderId="0" xfId="0" applyFont="1" applyFill="1" applyAlignment="1">
      <alignment horizontal="left" vertical="center"/>
    </xf>
    <xf numFmtId="164" fontId="0" fillId="0" borderId="0" xfId="1" applyNumberFormat="1" applyFont="1" applyAlignment="1">
      <alignment horizontal="center" vertical="center" wrapText="1"/>
    </xf>
    <xf numFmtId="164" fontId="0" fillId="0" borderId="0" xfId="1" applyNumberFormat="1" applyFont="1" applyBorder="1" applyAlignment="1">
      <alignment horizontal="center" vertical="center" wrapText="1"/>
    </xf>
    <xf numFmtId="164" fontId="0" fillId="0" borderId="0" xfId="0" applyNumberFormat="1" applyFont="1" applyAlignment="1">
      <alignment horizontal="center"/>
    </xf>
    <xf numFmtId="164" fontId="0" fillId="0" borderId="0" xfId="1" applyNumberFormat="1" applyFont="1" applyFill="1" applyAlignment="1">
      <alignment horizontal="center" vertical="center" wrapText="1"/>
    </xf>
    <xf numFmtId="164" fontId="4" fillId="5" borderId="0" xfId="0" applyNumberFormat="1" applyFont="1" applyFill="1" applyAlignment="1">
      <alignment horizontal="left" vertical="center"/>
    </xf>
    <xf numFmtId="164" fontId="9" fillId="2" borderId="0" xfId="0" applyNumberFormat="1" applyFont="1" applyFill="1" applyAlignment="1">
      <alignment horizontal="center" vertical="center"/>
    </xf>
    <xf numFmtId="164" fontId="0" fillId="0" borderId="0" xfId="1" applyNumberFormat="1" applyFont="1" applyAlignment="1">
      <alignment vertical="center"/>
    </xf>
    <xf numFmtId="164" fontId="24" fillId="0" borderId="0" xfId="4" applyNumberFormat="1" applyFont="1"/>
    <xf numFmtId="164" fontId="0" fillId="0" borderId="0" xfId="1" applyNumberFormat="1" applyFont="1" applyAlignment="1">
      <alignment vertical="center" wrapText="1"/>
    </xf>
    <xf numFmtId="43" fontId="0" fillId="0" borderId="0" xfId="1" applyNumberFormat="1" applyFont="1" applyAlignment="1">
      <alignment horizontal="center" vertical="center" wrapText="1"/>
    </xf>
    <xf numFmtId="43" fontId="0" fillId="0" borderId="0" xfId="0" applyNumberFormat="1" applyFont="1" applyAlignment="1">
      <alignment horizontal="center" vertical="center"/>
    </xf>
    <xf numFmtId="0" fontId="0" fillId="0" borderId="0" xfId="0" applyFont="1" applyAlignment="1">
      <alignment horizontal="center" vertical="center"/>
    </xf>
    <xf numFmtId="43" fontId="0" fillId="0" borderId="0" xfId="1" applyNumberFormat="1" applyFont="1" applyBorder="1" applyAlignment="1">
      <alignment horizontal="center" vertical="center" wrapText="1"/>
    </xf>
    <xf numFmtId="164" fontId="9" fillId="2" borderId="0" xfId="1" applyNumberFormat="1" applyFont="1" applyFill="1" applyAlignment="1">
      <alignment horizontal="center" vertical="center" wrapText="1"/>
    </xf>
    <xf numFmtId="0" fontId="9" fillId="2" borderId="0" xfId="0" applyFont="1" applyFill="1" applyAlignment="1">
      <alignment horizontal="center" vertical="center"/>
    </xf>
    <xf numFmtId="164" fontId="9" fillId="5" borderId="0" xfId="0" applyNumberFormat="1" applyFont="1" applyFill="1" applyAlignment="1">
      <alignment horizontal="center" vertical="center"/>
    </xf>
    <xf numFmtId="43" fontId="0" fillId="0" borderId="0" xfId="1" applyNumberFormat="1" applyFont="1" applyFill="1" applyBorder="1" applyAlignment="1">
      <alignment horizontal="center" vertical="center" wrapText="1"/>
    </xf>
    <xf numFmtId="164" fontId="7" fillId="0" borderId="0" xfId="1" applyNumberFormat="1" applyFont="1" applyAlignment="1">
      <alignment horizontal="center" vertical="center" wrapText="1"/>
    </xf>
    <xf numFmtId="164" fontId="9" fillId="5" borderId="0" xfId="0" applyNumberFormat="1" applyFont="1" applyFill="1" applyAlignment="1">
      <alignment horizontal="left" vertical="center"/>
    </xf>
    <xf numFmtId="0" fontId="9" fillId="8" borderId="0" xfId="0" applyFont="1" applyFill="1" applyAlignment="1">
      <alignment horizontal="center" vertical="center" wrapText="1"/>
    </xf>
    <xf numFmtId="0" fontId="0" fillId="0" borderId="0" xfId="0" applyAlignment="1">
      <alignment horizontal="center"/>
    </xf>
    <xf numFmtId="164" fontId="9" fillId="8" borderId="0" xfId="0" applyNumberFormat="1" applyFont="1" applyFill="1" applyAlignment="1">
      <alignment horizontal="center" vertical="center" wrapText="1"/>
    </xf>
    <xf numFmtId="0" fontId="5" fillId="5" borderId="0" xfId="0" applyFont="1" applyFill="1" applyAlignment="1">
      <alignment horizontal="left" vertical="center" wrapText="1"/>
    </xf>
    <xf numFmtId="0" fontId="7" fillId="0" borderId="0" xfId="0" applyFont="1" applyBorder="1" applyAlignment="1">
      <alignment horizontal="center" vertical="center"/>
    </xf>
    <xf numFmtId="0" fontId="4" fillId="2" borderId="0" xfId="0" applyFont="1" applyFill="1" applyAlignment="1">
      <alignment horizontal="center" vertical="center"/>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Fill="1" applyAlignment="1">
      <alignment horizontal="center" vertical="center" wrapText="1"/>
    </xf>
    <xf numFmtId="43" fontId="0" fillId="0" borderId="0" xfId="1" applyFont="1" applyBorder="1" applyAlignment="1">
      <alignment horizontal="center" vertical="center" wrapText="1"/>
    </xf>
    <xf numFmtId="43" fontId="0" fillId="0" borderId="2" xfId="1" applyNumberFormat="1" applyFont="1" applyBorder="1" applyAlignment="1">
      <alignment horizontal="center" vertical="center" wrapText="1"/>
    </xf>
    <xf numFmtId="164" fontId="4" fillId="2" borderId="0" xfId="0" applyNumberFormat="1" applyFont="1" applyFill="1" applyAlignment="1">
      <alignment horizontal="center"/>
    </xf>
    <xf numFmtId="164" fontId="4" fillId="2" borderId="0" xfId="1" applyNumberFormat="1" applyFont="1" applyFill="1" applyAlignment="1">
      <alignment horizontal="center" vertical="center"/>
    </xf>
    <xf numFmtId="0" fontId="4" fillId="2" borderId="0" xfId="0" applyFont="1" applyFill="1" applyAlignment="1">
      <alignment horizontal="center" vertical="center" wrapText="1"/>
    </xf>
    <xf numFmtId="0" fontId="5" fillId="5" borderId="0" xfId="0" applyFont="1" applyFill="1" applyAlignment="1">
      <alignment horizontal="center" vertical="center" wrapText="1"/>
    </xf>
    <xf numFmtId="164" fontId="5" fillId="5" borderId="0" xfId="0" applyNumberFormat="1" applyFont="1" applyFill="1" applyAlignment="1">
      <alignment horizontal="center" vertical="center" wrapText="1"/>
    </xf>
  </cellXfs>
  <cellStyles count="6">
    <cellStyle name="Millares" xfId="1" builtinId="3"/>
    <cellStyle name="Millares 2" xfId="3"/>
    <cellStyle name="Moneda" xfId="5" builtinId="4"/>
    <cellStyle name="Normal" xfId="0" builtinId="0"/>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104773</xdr:colOff>
      <xdr:row>0</xdr:row>
      <xdr:rowOff>85720</xdr:rowOff>
    </xdr:from>
    <xdr:to>
      <xdr:col>17</xdr:col>
      <xdr:colOff>95253</xdr:colOff>
      <xdr:row>6</xdr:row>
      <xdr:rowOff>161921</xdr:rowOff>
    </xdr:to>
    <xdr:sp macro="" textlink="">
      <xdr:nvSpPr>
        <xdr:cNvPr id="5" name="60 Rectángulo"/>
        <xdr:cNvSpPr/>
      </xdr:nvSpPr>
      <xdr:spPr>
        <a:xfrm rot="16200000">
          <a:off x="4705350" y="-4514857"/>
          <a:ext cx="1219201" cy="1042035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Deuda pública de Largo Plazo al 4to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9" name="8 Conector recto"/>
        <xdr:cNvCxnSpPr/>
      </xdr:nvCxnSpPr>
      <xdr:spPr>
        <a:xfrm flipH="1">
          <a:off x="1323975" y="704850"/>
          <a:ext cx="9525"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152399</xdr:colOff>
      <xdr:row>2</xdr:row>
      <xdr:rowOff>28569</xdr:rowOff>
    </xdr:from>
    <xdr:to>
      <xdr:col>5</xdr:col>
      <xdr:colOff>673100</xdr:colOff>
      <xdr:row>4</xdr:row>
      <xdr:rowOff>123824</xdr:rowOff>
    </xdr:to>
    <xdr:pic>
      <xdr:nvPicPr>
        <xdr:cNvPr id="8" name="7 Imagen" descr="Resultado de imagen para gobierno del estado de jalisco alfar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199" y="981069"/>
          <a:ext cx="2266951" cy="47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104773</xdr:colOff>
      <xdr:row>0</xdr:row>
      <xdr:rowOff>171450</xdr:rowOff>
    </xdr:from>
    <xdr:to>
      <xdr:col>2</xdr:col>
      <xdr:colOff>28575</xdr:colOff>
      <xdr:row>5</xdr:row>
      <xdr:rowOff>161925</xdr:rowOff>
    </xdr:to>
    <xdr:pic>
      <xdr:nvPicPr>
        <xdr:cNvPr id="10" name="9 Imagen"/>
        <xdr:cNvPicPr>
          <a:picLocks noChangeAspect="1"/>
        </xdr:cNvPicPr>
      </xdr:nvPicPr>
      <xdr:blipFill>
        <a:blip xmlns:r="http://schemas.openxmlformats.org/officeDocument/2006/relationships" r:embed="rId2"/>
        <a:stretch>
          <a:fillRect/>
        </a:stretch>
      </xdr:blipFill>
      <xdr:spPr>
        <a:xfrm>
          <a:off x="371473" y="742950"/>
          <a:ext cx="1352552"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47619</xdr:colOff>
      <xdr:row>0</xdr:row>
      <xdr:rowOff>114300</xdr:rowOff>
    </xdr:from>
    <xdr:to>
      <xdr:col>12</xdr:col>
      <xdr:colOff>1644</xdr:colOff>
      <xdr:row>6</xdr:row>
      <xdr:rowOff>152390</xdr:rowOff>
    </xdr:to>
    <xdr:sp macro="" textlink="">
      <xdr:nvSpPr>
        <xdr:cNvPr id="3" name="60 Rectángulo"/>
        <xdr:cNvSpPr/>
      </xdr:nvSpPr>
      <xdr:spPr>
        <a:xfrm rot="16200000">
          <a:off x="3525074" y="-2791655"/>
          <a:ext cx="1181090" cy="8136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Saldo de la Deuda Directa al 4to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85719</xdr:colOff>
      <xdr:row>1</xdr:row>
      <xdr:rowOff>57150</xdr:rowOff>
    </xdr:from>
    <xdr:to>
      <xdr:col>1</xdr:col>
      <xdr:colOff>1438271</xdr:colOff>
      <xdr:row>6</xdr:row>
      <xdr:rowOff>47625</xdr:rowOff>
    </xdr:to>
    <xdr:pic>
      <xdr:nvPicPr>
        <xdr:cNvPr id="8" name="7 Imagen"/>
        <xdr:cNvPicPr>
          <a:picLocks noChangeAspect="1"/>
        </xdr:cNvPicPr>
      </xdr:nvPicPr>
      <xdr:blipFill>
        <a:blip xmlns:r="http://schemas.openxmlformats.org/officeDocument/2006/relationships" r:embed="rId1"/>
        <a:stretch>
          <a:fillRect/>
        </a:stretch>
      </xdr:blipFill>
      <xdr:spPr>
        <a:xfrm>
          <a:off x="352419" y="819150"/>
          <a:ext cx="1352552" cy="942975"/>
        </a:xfrm>
        <a:prstGeom prst="rect">
          <a:avLst/>
        </a:prstGeom>
      </xdr:spPr>
    </xdr:pic>
    <xdr:clientData/>
  </xdr:twoCellAnchor>
  <xdr:twoCellAnchor editAs="oneCell">
    <xdr:from>
      <xdr:col>3</xdr:col>
      <xdr:colOff>38094</xdr:colOff>
      <xdr:row>2</xdr:row>
      <xdr:rowOff>95250</xdr:rowOff>
    </xdr:from>
    <xdr:to>
      <xdr:col>5</xdr:col>
      <xdr:colOff>609600</xdr:colOff>
      <xdr:row>5</xdr:row>
      <xdr:rowOff>5</xdr:rowOff>
    </xdr:to>
    <xdr:pic>
      <xdr:nvPicPr>
        <xdr:cNvPr id="9" name="8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69" y="1047750"/>
          <a:ext cx="1838331" cy="47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47619</xdr:colOff>
      <xdr:row>0</xdr:row>
      <xdr:rowOff>114300</xdr:rowOff>
    </xdr:from>
    <xdr:to>
      <xdr:col>15</xdr:col>
      <xdr:colOff>1266825</xdr:colOff>
      <xdr:row>6</xdr:row>
      <xdr:rowOff>152390</xdr:rowOff>
    </xdr:to>
    <xdr:sp macro="" textlink="">
      <xdr:nvSpPr>
        <xdr:cNvPr id="3" name="60 Rectángulo"/>
        <xdr:cNvSpPr/>
      </xdr:nvSpPr>
      <xdr:spPr>
        <a:xfrm rot="16200000">
          <a:off x="8877302" y="-8143883"/>
          <a:ext cx="1181090" cy="1884045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Endeudamiento Neto al 4to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xdr:row>
      <xdr:rowOff>19050</xdr:rowOff>
    </xdr:from>
    <xdr:to>
      <xdr:col>1</xdr:col>
      <xdr:colOff>1352552</xdr:colOff>
      <xdr:row>6</xdr:row>
      <xdr:rowOff>9525</xdr:rowOff>
    </xdr:to>
    <xdr:pic>
      <xdr:nvPicPr>
        <xdr:cNvPr id="8" name="7 Imagen"/>
        <xdr:cNvPicPr>
          <a:picLocks noChangeAspect="1"/>
        </xdr:cNvPicPr>
      </xdr:nvPicPr>
      <xdr:blipFill>
        <a:blip xmlns:r="http://schemas.openxmlformats.org/officeDocument/2006/relationships" r:embed="rId1"/>
        <a:stretch>
          <a:fillRect/>
        </a:stretch>
      </xdr:blipFill>
      <xdr:spPr>
        <a:xfrm>
          <a:off x="266700" y="781050"/>
          <a:ext cx="1352552" cy="942975"/>
        </a:xfrm>
        <a:prstGeom prst="rect">
          <a:avLst/>
        </a:prstGeom>
      </xdr:spPr>
    </xdr:pic>
    <xdr:clientData/>
  </xdr:twoCellAnchor>
  <xdr:twoCellAnchor editAs="oneCell">
    <xdr:from>
      <xdr:col>3</xdr:col>
      <xdr:colOff>276225</xdr:colOff>
      <xdr:row>2</xdr:row>
      <xdr:rowOff>66675</xdr:rowOff>
    </xdr:from>
    <xdr:to>
      <xdr:col>5</xdr:col>
      <xdr:colOff>1504950</xdr:colOff>
      <xdr:row>4</xdr:row>
      <xdr:rowOff>171450</xdr:rowOff>
    </xdr:to>
    <xdr:pic>
      <xdr:nvPicPr>
        <xdr:cNvPr id="9" name="8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025" y="1019175"/>
          <a:ext cx="24955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47619</xdr:colOff>
      <xdr:row>3</xdr:row>
      <xdr:rowOff>114300</xdr:rowOff>
    </xdr:from>
    <xdr:to>
      <xdr:col>12</xdr:col>
      <xdr:colOff>1644</xdr:colOff>
      <xdr:row>9</xdr:row>
      <xdr:rowOff>152390</xdr:rowOff>
    </xdr:to>
    <xdr:sp macro="" textlink="">
      <xdr:nvSpPr>
        <xdr:cNvPr id="3" name="60 Rectángulo"/>
        <xdr:cNvSpPr/>
      </xdr:nvSpPr>
      <xdr:spPr>
        <a:xfrm rot="16200000">
          <a:off x="3844162" y="-3110743"/>
          <a:ext cx="1181090" cy="87741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Intereses de la Deuda Pública Directa Pagados al 4to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38094</xdr:colOff>
      <xdr:row>4</xdr:row>
      <xdr:rowOff>19050</xdr:rowOff>
    </xdr:from>
    <xdr:to>
      <xdr:col>1</xdr:col>
      <xdr:colOff>1390646</xdr:colOff>
      <xdr:row>9</xdr:row>
      <xdr:rowOff>9525</xdr:rowOff>
    </xdr:to>
    <xdr:pic>
      <xdr:nvPicPr>
        <xdr:cNvPr id="9" name="8 Imagen"/>
        <xdr:cNvPicPr>
          <a:picLocks noChangeAspect="1"/>
        </xdr:cNvPicPr>
      </xdr:nvPicPr>
      <xdr:blipFill>
        <a:blip xmlns:r="http://schemas.openxmlformats.org/officeDocument/2006/relationships" r:embed="rId1"/>
        <a:stretch>
          <a:fillRect/>
        </a:stretch>
      </xdr:blipFill>
      <xdr:spPr>
        <a:xfrm>
          <a:off x="304794" y="781050"/>
          <a:ext cx="1352552" cy="942975"/>
        </a:xfrm>
        <a:prstGeom prst="rect">
          <a:avLst/>
        </a:prstGeom>
      </xdr:spPr>
    </xdr:pic>
    <xdr:clientData/>
  </xdr:twoCellAnchor>
  <xdr:twoCellAnchor editAs="oneCell">
    <xdr:from>
      <xdr:col>3</xdr:col>
      <xdr:colOff>38094</xdr:colOff>
      <xdr:row>5</xdr:row>
      <xdr:rowOff>19050</xdr:rowOff>
    </xdr:from>
    <xdr:to>
      <xdr:col>5</xdr:col>
      <xdr:colOff>609600</xdr:colOff>
      <xdr:row>7</xdr:row>
      <xdr:rowOff>123825</xdr:rowOff>
    </xdr:to>
    <xdr:pic>
      <xdr:nvPicPr>
        <xdr:cNvPr id="10" name="9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894" y="400050"/>
          <a:ext cx="204788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34640</xdr:colOff>
      <xdr:row>0</xdr:row>
      <xdr:rowOff>34636</xdr:rowOff>
    </xdr:from>
    <xdr:to>
      <xdr:col>12</xdr:col>
      <xdr:colOff>1861707</xdr:colOff>
      <xdr:row>6</xdr:row>
      <xdr:rowOff>72726</xdr:rowOff>
    </xdr:to>
    <xdr:sp macro="" textlink="">
      <xdr:nvSpPr>
        <xdr:cNvPr id="4" name="60 Rectángulo"/>
        <xdr:cNvSpPr/>
      </xdr:nvSpPr>
      <xdr:spPr>
        <a:xfrm rot="16200000">
          <a:off x="4805804" y="-3974528"/>
          <a:ext cx="1181090" cy="107234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Deuda Pública de Corto Plazo al 4to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320388</xdr:colOff>
      <xdr:row>0</xdr:row>
      <xdr:rowOff>60614</xdr:rowOff>
    </xdr:from>
    <xdr:to>
      <xdr:col>2</xdr:col>
      <xdr:colOff>320388</xdr:colOff>
      <xdr:row>6</xdr:row>
      <xdr:rowOff>70139</xdr:rowOff>
    </xdr:to>
    <xdr:cxnSp macro="">
      <xdr:nvCxnSpPr>
        <xdr:cNvPr id="7" name="6 Conector recto"/>
        <xdr:cNvCxnSpPr/>
      </xdr:nvCxnSpPr>
      <xdr:spPr>
        <a:xfrm flipH="1">
          <a:off x="1634838" y="822614"/>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193390</xdr:colOff>
      <xdr:row>0</xdr:row>
      <xdr:rowOff>161636</xdr:rowOff>
    </xdr:from>
    <xdr:to>
      <xdr:col>1</xdr:col>
      <xdr:colOff>1249609</xdr:colOff>
      <xdr:row>5</xdr:row>
      <xdr:rowOff>152111</xdr:rowOff>
    </xdr:to>
    <xdr:pic>
      <xdr:nvPicPr>
        <xdr:cNvPr id="9" name="8 Imagen"/>
        <xdr:cNvPicPr>
          <a:picLocks noChangeAspect="1"/>
        </xdr:cNvPicPr>
      </xdr:nvPicPr>
      <xdr:blipFill>
        <a:blip xmlns:r="http://schemas.openxmlformats.org/officeDocument/2006/relationships" r:embed="rId1"/>
        <a:stretch>
          <a:fillRect/>
        </a:stretch>
      </xdr:blipFill>
      <xdr:spPr>
        <a:xfrm>
          <a:off x="193390" y="923636"/>
          <a:ext cx="1352552" cy="942975"/>
        </a:xfrm>
        <a:prstGeom prst="rect">
          <a:avLst/>
        </a:prstGeom>
      </xdr:spPr>
    </xdr:pic>
    <xdr:clientData/>
  </xdr:twoCellAnchor>
  <xdr:twoCellAnchor editAs="oneCell">
    <xdr:from>
      <xdr:col>2</xdr:col>
      <xdr:colOff>24057</xdr:colOff>
      <xdr:row>1</xdr:row>
      <xdr:rowOff>161636</xdr:rowOff>
    </xdr:from>
    <xdr:to>
      <xdr:col>5</xdr:col>
      <xdr:colOff>412750</xdr:colOff>
      <xdr:row>4</xdr:row>
      <xdr:rowOff>10261</xdr:rowOff>
    </xdr:to>
    <xdr:pic>
      <xdr:nvPicPr>
        <xdr:cNvPr id="10" name="9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0724" y="352136"/>
          <a:ext cx="1955027" cy="42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66671</xdr:colOff>
      <xdr:row>3</xdr:row>
      <xdr:rowOff>85713</xdr:rowOff>
    </xdr:from>
    <xdr:to>
      <xdr:col>25</xdr:col>
      <xdr:colOff>2</xdr:colOff>
      <xdr:row>9</xdr:row>
      <xdr:rowOff>161914</xdr:rowOff>
    </xdr:to>
    <xdr:sp macro="" textlink="">
      <xdr:nvSpPr>
        <xdr:cNvPr id="3" name="60 Rectángulo"/>
        <xdr:cNvSpPr/>
      </xdr:nvSpPr>
      <xdr:spPr>
        <a:xfrm rot="16200000">
          <a:off x="7767636" y="-7043752"/>
          <a:ext cx="1219201" cy="166211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Pago del Servicio de la Deuda Pública Por Fuente de Financiamiento al 4to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57146</xdr:colOff>
      <xdr:row>4</xdr:row>
      <xdr:rowOff>9513</xdr:rowOff>
    </xdr:from>
    <xdr:to>
      <xdr:col>1</xdr:col>
      <xdr:colOff>1409698</xdr:colOff>
      <xdr:row>8</xdr:row>
      <xdr:rowOff>190488</xdr:rowOff>
    </xdr:to>
    <xdr:pic>
      <xdr:nvPicPr>
        <xdr:cNvPr id="8" name="7 Imagen"/>
        <xdr:cNvPicPr>
          <a:picLocks noChangeAspect="1"/>
        </xdr:cNvPicPr>
      </xdr:nvPicPr>
      <xdr:blipFill>
        <a:blip xmlns:r="http://schemas.openxmlformats.org/officeDocument/2006/relationships" r:embed="rId1"/>
        <a:stretch>
          <a:fillRect/>
        </a:stretch>
      </xdr:blipFill>
      <xdr:spPr>
        <a:xfrm>
          <a:off x="323846" y="771513"/>
          <a:ext cx="1352552" cy="942975"/>
        </a:xfrm>
        <a:prstGeom prst="rect">
          <a:avLst/>
        </a:prstGeom>
      </xdr:spPr>
    </xdr:pic>
    <xdr:clientData/>
  </xdr:twoCellAnchor>
  <xdr:twoCellAnchor editAs="oneCell">
    <xdr:from>
      <xdr:col>3</xdr:col>
      <xdr:colOff>152396</xdr:colOff>
      <xdr:row>5</xdr:row>
      <xdr:rowOff>19038</xdr:rowOff>
    </xdr:from>
    <xdr:to>
      <xdr:col>5</xdr:col>
      <xdr:colOff>1171575</xdr:colOff>
      <xdr:row>7</xdr:row>
      <xdr:rowOff>180975</xdr:rowOff>
    </xdr:to>
    <xdr:pic>
      <xdr:nvPicPr>
        <xdr:cNvPr id="9" name="8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196" y="971538"/>
          <a:ext cx="2276479" cy="542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66671</xdr:colOff>
      <xdr:row>0</xdr:row>
      <xdr:rowOff>85712</xdr:rowOff>
    </xdr:from>
    <xdr:to>
      <xdr:col>15</xdr:col>
      <xdr:colOff>2095500</xdr:colOff>
      <xdr:row>6</xdr:row>
      <xdr:rowOff>161913</xdr:rowOff>
    </xdr:to>
    <xdr:sp macro="" textlink="">
      <xdr:nvSpPr>
        <xdr:cNvPr id="3" name="60 Rectángulo"/>
        <xdr:cNvSpPr/>
      </xdr:nvSpPr>
      <xdr:spPr>
        <a:xfrm rot="16200000">
          <a:off x="15348344" y="-15195961"/>
          <a:ext cx="1219201" cy="3178254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Registro Estatal  de Obligaciones de los Entes Públicos del Estado de Jalisco y sus Municipios al  4to Trimestre de 2019 </a:t>
          </a:r>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697702</xdr:colOff>
      <xdr:row>1</xdr:row>
      <xdr:rowOff>2368</xdr:rowOff>
    </xdr:from>
    <xdr:to>
      <xdr:col>1</xdr:col>
      <xdr:colOff>1143000</xdr:colOff>
      <xdr:row>5</xdr:row>
      <xdr:rowOff>183343</xdr:rowOff>
    </xdr:to>
    <xdr:pic>
      <xdr:nvPicPr>
        <xdr:cNvPr id="8" name="7 Imagen"/>
        <xdr:cNvPicPr>
          <a:picLocks noChangeAspect="1"/>
        </xdr:cNvPicPr>
      </xdr:nvPicPr>
      <xdr:blipFill>
        <a:blip xmlns:r="http://schemas.openxmlformats.org/officeDocument/2006/relationships" r:embed="rId1"/>
        <a:stretch>
          <a:fillRect/>
        </a:stretch>
      </xdr:blipFill>
      <xdr:spPr>
        <a:xfrm>
          <a:off x="697702" y="764368"/>
          <a:ext cx="1969298" cy="942975"/>
        </a:xfrm>
        <a:prstGeom prst="rect">
          <a:avLst/>
        </a:prstGeom>
      </xdr:spPr>
    </xdr:pic>
    <xdr:clientData/>
  </xdr:twoCellAnchor>
  <xdr:twoCellAnchor editAs="oneCell">
    <xdr:from>
      <xdr:col>2</xdr:col>
      <xdr:colOff>733421</xdr:colOff>
      <xdr:row>2</xdr:row>
      <xdr:rowOff>14274</xdr:rowOff>
    </xdr:from>
    <xdr:to>
      <xdr:col>3</xdr:col>
      <xdr:colOff>2190750</xdr:colOff>
      <xdr:row>5</xdr:row>
      <xdr:rowOff>47625</xdr:rowOff>
    </xdr:to>
    <xdr:pic>
      <xdr:nvPicPr>
        <xdr:cNvPr id="9" name="8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7577" y="966774"/>
          <a:ext cx="2659861" cy="604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R55"/>
  <sheetViews>
    <sheetView showGridLines="0" view="pageBreakPreview" zoomScaleNormal="100" zoomScaleSheetLayoutView="100" workbookViewId="0">
      <selection activeCell="B12" sqref="B12:B13"/>
    </sheetView>
  </sheetViews>
  <sheetFormatPr baseColWidth="10" defaultRowHeight="15" x14ac:dyDescent="0.25"/>
  <cols>
    <col min="1" max="1" width="4" customWidth="1"/>
    <col min="2" max="2" width="21.42578125" customWidth="1"/>
    <col min="3" max="3" width="2" customWidth="1"/>
    <col min="4" max="4" width="24.85546875" bestFit="1" customWidth="1"/>
    <col min="5" max="5" width="1.42578125" customWidth="1"/>
    <col min="6" max="6" width="14.28515625" customWidth="1"/>
    <col min="7" max="7" width="1" customWidth="1"/>
    <col min="8" max="8" width="15.28515625" customWidth="1"/>
    <col min="9" max="9" width="1.5703125" customWidth="1"/>
    <col min="10" max="10" width="3.140625" customWidth="1"/>
    <col min="11" max="11" width="22.140625" customWidth="1"/>
    <col min="12" max="12" width="3" customWidth="1"/>
    <col min="13" max="13" width="29.42578125" bestFit="1" customWidth="1"/>
    <col min="14" max="14" width="1.7109375" customWidth="1"/>
    <col min="15" max="15" width="15" customWidth="1"/>
    <col min="16" max="16" width="2.5703125" customWidth="1"/>
    <col min="17" max="17" width="13.42578125" customWidth="1"/>
  </cols>
  <sheetData>
    <row r="8" spans="1:18" ht="45" x14ac:dyDescent="0.25">
      <c r="A8" s="1"/>
      <c r="B8" s="2" t="s">
        <v>0</v>
      </c>
      <c r="C8" s="2"/>
      <c r="D8" s="2" t="s">
        <v>78</v>
      </c>
      <c r="E8" s="2"/>
      <c r="F8" s="2" t="s">
        <v>1</v>
      </c>
      <c r="G8" s="2"/>
      <c r="H8" s="2" t="s">
        <v>2</v>
      </c>
      <c r="I8" s="2"/>
      <c r="J8" s="113"/>
      <c r="K8" s="2" t="s">
        <v>0</v>
      </c>
      <c r="L8" s="2"/>
      <c r="M8" s="2" t="s">
        <v>78</v>
      </c>
      <c r="N8" s="2"/>
      <c r="O8" s="2" t="s">
        <v>1</v>
      </c>
      <c r="P8" s="2"/>
      <c r="Q8" s="2" t="s">
        <v>2</v>
      </c>
      <c r="R8" s="4"/>
    </row>
    <row r="9" spans="1:18" x14ac:dyDescent="0.25">
      <c r="A9" s="1"/>
      <c r="B9" s="3"/>
      <c r="C9" s="3"/>
      <c r="D9" s="3"/>
      <c r="E9" s="3"/>
      <c r="F9" s="3"/>
      <c r="G9" s="3"/>
      <c r="H9" s="3"/>
      <c r="I9" s="3"/>
      <c r="J9" s="113"/>
      <c r="K9" s="3"/>
      <c r="L9" s="3"/>
      <c r="M9" s="3"/>
      <c r="N9" s="3"/>
      <c r="O9" s="3"/>
      <c r="P9" s="3"/>
      <c r="Q9" s="3"/>
      <c r="R9" s="5"/>
    </row>
    <row r="10" spans="1:18" ht="18" x14ac:dyDescent="0.25">
      <c r="A10" s="6"/>
      <c r="B10" s="6"/>
      <c r="C10" s="6"/>
      <c r="D10" s="7" t="s">
        <v>3</v>
      </c>
      <c r="E10" s="6"/>
      <c r="F10" s="6"/>
      <c r="G10" s="6"/>
      <c r="H10" s="6"/>
      <c r="I10" s="6"/>
      <c r="J10" s="113"/>
      <c r="K10" s="6"/>
      <c r="L10" s="6"/>
      <c r="M10" s="7" t="s">
        <v>4</v>
      </c>
      <c r="N10" s="6"/>
      <c r="O10" s="6"/>
      <c r="P10" s="6"/>
      <c r="Q10" s="6"/>
      <c r="R10" s="8"/>
    </row>
    <row r="11" spans="1:18" x14ac:dyDescent="0.25">
      <c r="A11" s="6"/>
      <c r="B11" s="9"/>
      <c r="C11" s="9"/>
      <c r="D11" s="9"/>
      <c r="E11" s="9"/>
      <c r="F11" s="9"/>
      <c r="G11" s="9"/>
      <c r="H11" s="9"/>
      <c r="I11" s="9"/>
      <c r="J11" s="117"/>
      <c r="K11" s="9"/>
      <c r="L11" s="9"/>
      <c r="M11" s="9"/>
      <c r="N11" s="9"/>
      <c r="O11" s="9"/>
      <c r="P11" s="9"/>
      <c r="Q11" s="9"/>
      <c r="R11" s="8"/>
    </row>
    <row r="12" spans="1:18" ht="15.75" customHeight="1" x14ac:dyDescent="0.25">
      <c r="A12" s="109">
        <v>1</v>
      </c>
      <c r="B12" s="114" t="s">
        <v>5</v>
      </c>
      <c r="C12" s="115"/>
      <c r="D12" s="107">
        <v>5115348231</v>
      </c>
      <c r="E12" s="87"/>
      <c r="F12" s="108" t="s">
        <v>82</v>
      </c>
      <c r="G12" s="110"/>
      <c r="H12" s="108" t="s">
        <v>84</v>
      </c>
      <c r="I12" s="115"/>
      <c r="J12" s="109">
        <v>6</v>
      </c>
      <c r="K12" s="112" t="s">
        <v>9</v>
      </c>
      <c r="L12" s="106"/>
      <c r="M12" s="107">
        <v>500000000</v>
      </c>
      <c r="N12" s="106"/>
      <c r="O12" s="108" t="s">
        <v>10</v>
      </c>
      <c r="P12" s="106"/>
      <c r="Q12" s="108" t="s">
        <v>18</v>
      </c>
    </row>
    <row r="13" spans="1:18" ht="15.75" customHeight="1" x14ac:dyDescent="0.25">
      <c r="A13" s="109"/>
      <c r="B13" s="114"/>
      <c r="C13" s="106"/>
      <c r="D13" s="107">
        <v>3000000000</v>
      </c>
      <c r="E13" s="87"/>
      <c r="F13" s="108"/>
      <c r="G13" s="110"/>
      <c r="H13" s="108"/>
      <c r="I13" s="106"/>
      <c r="J13" s="109"/>
      <c r="K13" s="112"/>
      <c r="L13" s="106"/>
      <c r="M13" s="107"/>
      <c r="N13" s="106"/>
      <c r="O13" s="108"/>
      <c r="P13" s="106"/>
      <c r="Q13" s="108"/>
    </row>
    <row r="14" spans="1:18" ht="15.75" customHeight="1" x14ac:dyDescent="0.25">
      <c r="A14" s="109">
        <v>2</v>
      </c>
      <c r="B14" s="114" t="s">
        <v>6</v>
      </c>
      <c r="C14" s="110"/>
      <c r="D14" s="107">
        <v>3000000000</v>
      </c>
      <c r="E14" s="87"/>
      <c r="F14" s="108" t="s">
        <v>83</v>
      </c>
      <c r="G14" s="110"/>
      <c r="H14" s="108" t="s">
        <v>84</v>
      </c>
      <c r="I14" s="106"/>
      <c r="J14" s="109">
        <f>J12+1</f>
        <v>7</v>
      </c>
      <c r="K14" s="112" t="s">
        <v>9</v>
      </c>
      <c r="L14" s="106"/>
      <c r="M14" s="107">
        <v>1750000000</v>
      </c>
      <c r="N14" s="106"/>
      <c r="O14" s="108" t="s">
        <v>11</v>
      </c>
      <c r="P14" s="106"/>
      <c r="Q14" s="108" t="s">
        <v>19</v>
      </c>
    </row>
    <row r="15" spans="1:18" ht="15.75" customHeight="1" x14ac:dyDescent="0.25">
      <c r="A15" s="109"/>
      <c r="B15" s="114"/>
      <c r="C15" s="110"/>
      <c r="D15" s="107">
        <v>1000000000</v>
      </c>
      <c r="E15" s="87"/>
      <c r="F15" s="108"/>
      <c r="G15" s="110"/>
      <c r="H15" s="108"/>
      <c r="I15" s="106"/>
      <c r="J15" s="109"/>
      <c r="K15" s="112"/>
      <c r="L15" s="106"/>
      <c r="M15" s="107"/>
      <c r="N15" s="106"/>
      <c r="O15" s="108"/>
      <c r="P15" s="106"/>
      <c r="Q15" s="108"/>
    </row>
    <row r="16" spans="1:18" ht="15.75" customHeight="1" x14ac:dyDescent="0.25">
      <c r="A16" s="109">
        <v>3</v>
      </c>
      <c r="B16" s="114" t="s">
        <v>57</v>
      </c>
      <c r="C16" s="110"/>
      <c r="D16" s="107">
        <v>2000000000</v>
      </c>
      <c r="E16" s="87"/>
      <c r="F16" s="108" t="s">
        <v>82</v>
      </c>
      <c r="G16" s="110"/>
      <c r="H16" s="108" t="s">
        <v>84</v>
      </c>
      <c r="I16" s="106"/>
      <c r="J16" s="109">
        <f t="shared" ref="J16" si="0">J14+1</f>
        <v>8</v>
      </c>
      <c r="K16" s="112" t="s">
        <v>9</v>
      </c>
      <c r="L16" s="106"/>
      <c r="M16" s="107">
        <v>1920000000</v>
      </c>
      <c r="N16" s="106"/>
      <c r="O16" s="119" t="s">
        <v>12</v>
      </c>
      <c r="P16" s="106"/>
      <c r="Q16" s="108" t="s">
        <v>19</v>
      </c>
    </row>
    <row r="17" spans="1:17" ht="15.75" customHeight="1" x14ac:dyDescent="0.25">
      <c r="A17" s="109"/>
      <c r="B17" s="114"/>
      <c r="C17" s="110"/>
      <c r="D17" s="107">
        <v>1000000000</v>
      </c>
      <c r="E17" s="87"/>
      <c r="F17" s="108"/>
      <c r="G17" s="110"/>
      <c r="H17" s="108"/>
      <c r="I17" s="106"/>
      <c r="J17" s="109"/>
      <c r="K17" s="112"/>
      <c r="L17" s="106"/>
      <c r="M17" s="107"/>
      <c r="N17" s="106"/>
      <c r="O17" s="119"/>
      <c r="P17" s="106"/>
      <c r="Q17" s="108"/>
    </row>
    <row r="18" spans="1:17" ht="15.75" customHeight="1" x14ac:dyDescent="0.25">
      <c r="A18" s="109">
        <v>4</v>
      </c>
      <c r="B18" s="114" t="s">
        <v>57</v>
      </c>
      <c r="C18" s="110"/>
      <c r="D18" s="107">
        <v>1000000000</v>
      </c>
      <c r="E18" s="87"/>
      <c r="F18" s="108" t="s">
        <v>82</v>
      </c>
      <c r="G18" s="110"/>
      <c r="H18" s="108" t="s">
        <v>84</v>
      </c>
      <c r="I18" s="106"/>
      <c r="J18" s="109">
        <f t="shared" ref="J18" si="1">J16+1</f>
        <v>9</v>
      </c>
      <c r="K18" s="112" t="s">
        <v>9</v>
      </c>
      <c r="L18" s="106"/>
      <c r="M18" s="107">
        <v>1000000000</v>
      </c>
      <c r="N18" s="106"/>
      <c r="O18" s="108" t="s">
        <v>59</v>
      </c>
      <c r="P18" s="106"/>
      <c r="Q18" s="108" t="s">
        <v>60</v>
      </c>
    </row>
    <row r="19" spans="1:17" ht="15.75" customHeight="1" x14ac:dyDescent="0.25">
      <c r="A19" s="109"/>
      <c r="B19" s="114"/>
      <c r="C19" s="110"/>
      <c r="D19" s="107">
        <v>1000000000</v>
      </c>
      <c r="E19" s="87"/>
      <c r="F19" s="108"/>
      <c r="G19" s="110"/>
      <c r="H19" s="108"/>
      <c r="I19" s="106"/>
      <c r="J19" s="109"/>
      <c r="K19" s="112"/>
      <c r="L19" s="106"/>
      <c r="M19" s="107"/>
      <c r="N19" s="106"/>
      <c r="O19" s="108"/>
      <c r="P19" s="106"/>
      <c r="Q19" s="108"/>
    </row>
    <row r="20" spans="1:17" ht="15.75" customHeight="1" x14ac:dyDescent="0.25">
      <c r="A20" s="109">
        <v>5</v>
      </c>
      <c r="B20" s="114" t="s">
        <v>5</v>
      </c>
      <c r="C20" s="110"/>
      <c r="D20" s="107">
        <v>2300000000</v>
      </c>
      <c r="E20" s="89"/>
      <c r="F20" s="108" t="s">
        <v>82</v>
      </c>
      <c r="G20" s="110"/>
      <c r="H20" s="108" t="s">
        <v>84</v>
      </c>
      <c r="I20" s="106"/>
      <c r="J20" s="109">
        <f t="shared" ref="J20" si="2">J18+1</f>
        <v>10</v>
      </c>
      <c r="K20" s="112" t="s">
        <v>9</v>
      </c>
      <c r="L20" s="106"/>
      <c r="M20" s="107">
        <v>1000000000</v>
      </c>
      <c r="N20" s="106"/>
      <c r="O20" s="108" t="s">
        <v>13</v>
      </c>
      <c r="P20" s="106"/>
      <c r="Q20" s="108" t="s">
        <v>21</v>
      </c>
    </row>
    <row r="21" spans="1:17" ht="15.75" customHeight="1" x14ac:dyDescent="0.25">
      <c r="A21" s="109"/>
      <c r="B21" s="114"/>
      <c r="C21" s="110"/>
      <c r="D21" s="107">
        <v>1000000000</v>
      </c>
      <c r="E21" s="90"/>
      <c r="F21" s="108"/>
      <c r="G21" s="110"/>
      <c r="H21" s="108"/>
      <c r="I21" s="106"/>
      <c r="J21" s="109"/>
      <c r="K21" s="112"/>
      <c r="L21" s="106"/>
      <c r="M21" s="107"/>
      <c r="N21" s="106"/>
      <c r="O21" s="108"/>
      <c r="P21" s="106"/>
      <c r="Q21" s="108"/>
    </row>
    <row r="22" spans="1:17" ht="15.75" customHeight="1" x14ac:dyDescent="0.25">
      <c r="A22" s="109"/>
      <c r="B22" s="90"/>
      <c r="C22" s="90"/>
      <c r="D22" s="90"/>
      <c r="E22" s="90"/>
      <c r="F22" s="90"/>
      <c r="G22" s="90"/>
      <c r="H22" s="90"/>
      <c r="I22" s="106"/>
      <c r="J22" s="109">
        <f t="shared" ref="J22" si="3">J20+1</f>
        <v>11</v>
      </c>
      <c r="K22" s="112" t="s">
        <v>9</v>
      </c>
      <c r="L22" s="106"/>
      <c r="M22" s="118">
        <v>300000000</v>
      </c>
      <c r="N22" s="106"/>
      <c r="O22" s="108" t="s">
        <v>14</v>
      </c>
      <c r="P22" s="106"/>
      <c r="Q22" s="108" t="s">
        <v>21</v>
      </c>
    </row>
    <row r="23" spans="1:17" ht="15.75" customHeight="1" x14ac:dyDescent="0.25">
      <c r="A23" s="109"/>
      <c r="B23" s="90"/>
      <c r="C23" s="90"/>
      <c r="D23" s="90"/>
      <c r="E23" s="90"/>
      <c r="F23" s="90"/>
      <c r="G23" s="90"/>
      <c r="H23" s="90"/>
      <c r="I23" s="106"/>
      <c r="J23" s="109"/>
      <c r="K23" s="112"/>
      <c r="L23" s="106"/>
      <c r="M23" s="118"/>
      <c r="N23" s="106"/>
      <c r="O23" s="108"/>
      <c r="P23" s="106"/>
      <c r="Q23" s="108"/>
    </row>
    <row r="24" spans="1:17" ht="15.75" customHeight="1" x14ac:dyDescent="0.25">
      <c r="A24" s="109"/>
      <c r="B24" s="90"/>
      <c r="C24" s="90"/>
      <c r="D24" s="90"/>
      <c r="E24" s="90"/>
      <c r="F24" s="90"/>
      <c r="G24" s="90"/>
      <c r="H24" s="90"/>
      <c r="I24" s="106"/>
      <c r="J24" s="109">
        <f t="shared" ref="J24" si="4">J22+1</f>
        <v>12</v>
      </c>
      <c r="K24" s="112" t="s">
        <v>9</v>
      </c>
      <c r="L24" s="106"/>
      <c r="M24" s="116">
        <v>299888355</v>
      </c>
      <c r="N24" s="106"/>
      <c r="O24" s="108" t="s">
        <v>15</v>
      </c>
      <c r="P24" s="106"/>
      <c r="Q24" s="108" t="s">
        <v>22</v>
      </c>
    </row>
    <row r="25" spans="1:17" ht="15.75" customHeight="1" x14ac:dyDescent="0.25">
      <c r="A25" s="109"/>
      <c r="B25" s="90"/>
      <c r="C25" s="90"/>
      <c r="D25" s="90"/>
      <c r="E25" s="90"/>
      <c r="F25" s="90"/>
      <c r="G25" s="90"/>
      <c r="H25" s="90"/>
      <c r="I25" s="106"/>
      <c r="J25" s="109"/>
      <c r="K25" s="112"/>
      <c r="L25" s="106"/>
      <c r="M25" s="116"/>
      <c r="N25" s="106"/>
      <c r="O25" s="108"/>
      <c r="P25" s="106"/>
      <c r="Q25" s="108"/>
    </row>
    <row r="26" spans="1:17" ht="15.75" customHeight="1" x14ac:dyDescent="0.25">
      <c r="A26" s="109"/>
      <c r="B26" s="90"/>
      <c r="C26" s="90"/>
      <c r="D26" s="90"/>
      <c r="E26" s="90"/>
      <c r="F26" s="90"/>
      <c r="G26" s="90"/>
      <c r="H26" s="90"/>
      <c r="I26" s="106"/>
      <c r="J26" s="109">
        <f t="shared" ref="J26" si="5">J24+1</f>
        <v>13</v>
      </c>
      <c r="K26" s="112" t="s">
        <v>9</v>
      </c>
      <c r="L26" s="106"/>
      <c r="M26" s="107">
        <v>223786059</v>
      </c>
      <c r="N26" s="106"/>
      <c r="O26" s="108" t="s">
        <v>16</v>
      </c>
      <c r="P26" s="106"/>
      <c r="Q26" s="108" t="s">
        <v>23</v>
      </c>
    </row>
    <row r="27" spans="1:17" ht="15.75" customHeight="1" x14ac:dyDescent="0.25">
      <c r="A27" s="109"/>
      <c r="B27" s="90"/>
      <c r="C27" s="90"/>
      <c r="D27" s="90"/>
      <c r="E27" s="90"/>
      <c r="F27" s="90"/>
      <c r="G27" s="90"/>
      <c r="H27" s="90"/>
      <c r="I27" s="106"/>
      <c r="J27" s="109"/>
      <c r="K27" s="112"/>
      <c r="L27" s="106"/>
      <c r="M27" s="107"/>
      <c r="N27" s="106"/>
      <c r="O27" s="108"/>
      <c r="P27" s="106"/>
      <c r="Q27" s="108"/>
    </row>
    <row r="28" spans="1:17" ht="15" customHeight="1" x14ac:dyDescent="0.25">
      <c r="A28" s="109"/>
      <c r="B28" s="90"/>
      <c r="C28" s="90"/>
      <c r="D28" s="90"/>
      <c r="E28" s="90"/>
      <c r="F28" s="90"/>
      <c r="G28" s="90"/>
      <c r="H28" s="90"/>
      <c r="I28" s="106"/>
      <c r="J28" s="109">
        <f t="shared" ref="J28" si="6">J26+1</f>
        <v>14</v>
      </c>
      <c r="K28" s="112" t="s">
        <v>9</v>
      </c>
      <c r="L28" s="106"/>
      <c r="M28" s="107">
        <v>500379494</v>
      </c>
      <c r="N28" s="106"/>
      <c r="O28" s="108" t="s">
        <v>17</v>
      </c>
      <c r="P28" s="106"/>
      <c r="Q28" s="108" t="s">
        <v>24</v>
      </c>
    </row>
    <row r="29" spans="1:17" ht="15" customHeight="1" x14ac:dyDescent="0.25">
      <c r="A29" s="109"/>
      <c r="B29" s="90"/>
      <c r="C29" s="90"/>
      <c r="D29" s="90"/>
      <c r="E29" s="90"/>
      <c r="F29" s="90"/>
      <c r="G29" s="90"/>
      <c r="H29" s="90"/>
      <c r="I29" s="106"/>
      <c r="J29" s="109"/>
      <c r="K29" s="112"/>
      <c r="L29" s="106"/>
      <c r="M29" s="107"/>
      <c r="N29" s="106"/>
      <c r="O29" s="108"/>
      <c r="P29" s="106"/>
      <c r="Q29" s="108"/>
    </row>
    <row r="30" spans="1:17" ht="15.75" customHeight="1" x14ac:dyDescent="0.25">
      <c r="A30" s="109"/>
      <c r="B30" s="90"/>
      <c r="C30" s="90"/>
      <c r="D30" s="90"/>
      <c r="E30" s="90"/>
      <c r="F30" s="90"/>
      <c r="G30" s="90"/>
      <c r="H30" s="90"/>
      <c r="I30" s="106"/>
      <c r="J30" s="109">
        <f t="shared" ref="J30" si="7">J28+1</f>
        <v>15</v>
      </c>
      <c r="K30" s="112" t="s">
        <v>9</v>
      </c>
      <c r="L30" s="106"/>
      <c r="M30" s="107">
        <v>86788886</v>
      </c>
      <c r="N30" s="106"/>
      <c r="O30" s="108" t="s">
        <v>58</v>
      </c>
      <c r="P30" s="106"/>
      <c r="Q30" s="108" t="s">
        <v>20</v>
      </c>
    </row>
    <row r="31" spans="1:17" ht="15.75" customHeight="1" x14ac:dyDescent="0.25">
      <c r="A31" s="109"/>
      <c r="B31" s="90"/>
      <c r="C31" s="90"/>
      <c r="D31" s="90"/>
      <c r="E31" s="90"/>
      <c r="F31" s="90"/>
      <c r="G31" s="90"/>
      <c r="H31" s="90"/>
      <c r="I31" s="106"/>
      <c r="J31" s="109"/>
      <c r="K31" s="112"/>
      <c r="L31" s="106"/>
      <c r="M31" s="107"/>
      <c r="N31" s="106"/>
      <c r="O31" s="108"/>
      <c r="P31" s="106"/>
      <c r="Q31" s="108"/>
    </row>
    <row r="32" spans="1:17" ht="15" customHeight="1" x14ac:dyDescent="0.25">
      <c r="A32" s="109"/>
      <c r="B32" s="90"/>
      <c r="C32" s="90"/>
      <c r="D32" s="90"/>
      <c r="E32" s="90"/>
      <c r="F32" s="90"/>
      <c r="G32" s="90"/>
      <c r="H32" s="90"/>
      <c r="I32" s="106"/>
      <c r="J32" s="109">
        <f t="shared" ref="J32:J40" si="8">J30+1</f>
        <v>16</v>
      </c>
      <c r="K32" s="112" t="s">
        <v>9</v>
      </c>
      <c r="L32" s="106"/>
      <c r="M32" s="107">
        <v>56998668</v>
      </c>
      <c r="N32" s="106"/>
      <c r="O32" s="108" t="s">
        <v>65</v>
      </c>
      <c r="P32" s="106"/>
      <c r="Q32" s="108" t="s">
        <v>66</v>
      </c>
    </row>
    <row r="33" spans="1:17" ht="15" customHeight="1" x14ac:dyDescent="0.25">
      <c r="A33" s="109"/>
      <c r="B33" s="90"/>
      <c r="C33" s="90"/>
      <c r="D33" s="90"/>
      <c r="E33" s="90"/>
      <c r="F33" s="90"/>
      <c r="G33" s="90"/>
      <c r="H33" s="90"/>
      <c r="I33" s="106"/>
      <c r="J33" s="109"/>
      <c r="K33" s="112"/>
      <c r="L33" s="106"/>
      <c r="M33" s="107"/>
      <c r="N33" s="106"/>
      <c r="O33" s="108"/>
      <c r="P33" s="106"/>
      <c r="Q33" s="108"/>
    </row>
    <row r="34" spans="1:17" ht="15" customHeight="1" x14ac:dyDescent="0.25">
      <c r="A34" s="109"/>
      <c r="B34" s="90"/>
      <c r="C34" s="90"/>
      <c r="D34" s="90"/>
      <c r="E34" s="90"/>
      <c r="F34" s="90"/>
      <c r="G34" s="90"/>
      <c r="H34" s="90"/>
      <c r="I34" s="106"/>
      <c r="J34" s="109">
        <f t="shared" si="8"/>
        <v>17</v>
      </c>
      <c r="K34" s="112" t="s">
        <v>9</v>
      </c>
      <c r="L34" s="90"/>
      <c r="M34" s="107">
        <v>2500000000</v>
      </c>
      <c r="N34" s="90"/>
      <c r="O34" s="108" t="s">
        <v>82</v>
      </c>
      <c r="P34" s="90"/>
      <c r="Q34" s="108" t="s">
        <v>84</v>
      </c>
    </row>
    <row r="35" spans="1:17" ht="15" customHeight="1" x14ac:dyDescent="0.25">
      <c r="A35" s="109"/>
      <c r="B35" s="90"/>
      <c r="C35" s="90"/>
      <c r="D35" s="90"/>
      <c r="E35" s="90"/>
      <c r="F35" s="90"/>
      <c r="G35" s="90"/>
      <c r="H35" s="90"/>
      <c r="I35" s="106"/>
      <c r="J35" s="109"/>
      <c r="K35" s="112"/>
      <c r="L35" s="90"/>
      <c r="M35" s="107"/>
      <c r="N35" s="90"/>
      <c r="O35" s="108"/>
      <c r="P35" s="90"/>
      <c r="Q35" s="108"/>
    </row>
    <row r="36" spans="1:17" ht="15" customHeight="1" x14ac:dyDescent="0.25">
      <c r="A36" s="109"/>
      <c r="B36" s="90"/>
      <c r="C36" s="90"/>
      <c r="D36" s="90"/>
      <c r="E36" s="90"/>
      <c r="F36" s="90"/>
      <c r="G36" s="90"/>
      <c r="H36" s="90"/>
      <c r="I36" s="106"/>
      <c r="J36" s="109">
        <f t="shared" si="8"/>
        <v>18</v>
      </c>
      <c r="K36" s="112" t="s">
        <v>9</v>
      </c>
      <c r="L36" s="90"/>
      <c r="M36" s="107">
        <v>569432472.52999997</v>
      </c>
      <c r="N36" s="90"/>
      <c r="O36" s="108" t="s">
        <v>85</v>
      </c>
      <c r="P36" s="90"/>
      <c r="Q36" s="108" t="s">
        <v>84</v>
      </c>
    </row>
    <row r="37" spans="1:17" ht="15" customHeight="1" x14ac:dyDescent="0.25">
      <c r="A37" s="109"/>
      <c r="B37" s="90"/>
      <c r="C37" s="90"/>
      <c r="D37" s="90"/>
      <c r="E37" s="90"/>
      <c r="F37" s="90"/>
      <c r="G37" s="90"/>
      <c r="H37" s="90"/>
      <c r="I37" s="106"/>
      <c r="J37" s="109"/>
      <c r="K37" s="112"/>
      <c r="L37" s="90"/>
      <c r="M37" s="107"/>
      <c r="N37" s="90"/>
      <c r="O37" s="108"/>
      <c r="P37" s="90"/>
      <c r="Q37" s="108"/>
    </row>
    <row r="38" spans="1:17" ht="15" customHeight="1" x14ac:dyDescent="0.25">
      <c r="A38" s="109"/>
      <c r="B38" s="90"/>
      <c r="C38" s="90"/>
      <c r="D38" s="90"/>
      <c r="E38" s="90"/>
      <c r="F38" s="90"/>
      <c r="G38" s="90"/>
      <c r="H38" s="90"/>
      <c r="I38" s="106"/>
      <c r="J38" s="109">
        <f t="shared" si="8"/>
        <v>19</v>
      </c>
      <c r="K38" s="112" t="s">
        <v>9</v>
      </c>
      <c r="L38" s="90"/>
      <c r="M38" s="107">
        <v>2250000000</v>
      </c>
      <c r="N38" s="90"/>
      <c r="O38" s="108" t="s">
        <v>85</v>
      </c>
      <c r="P38" s="90"/>
      <c r="Q38" s="108" t="s">
        <v>84</v>
      </c>
    </row>
    <row r="39" spans="1:17" ht="15" customHeight="1" x14ac:dyDescent="0.25">
      <c r="A39" s="109"/>
      <c r="B39" s="90"/>
      <c r="C39" s="90"/>
      <c r="D39" s="90"/>
      <c r="E39" s="90"/>
      <c r="F39" s="90"/>
      <c r="G39" s="90"/>
      <c r="H39" s="90"/>
      <c r="I39" s="106"/>
      <c r="J39" s="109"/>
      <c r="K39" s="112"/>
      <c r="L39" s="90"/>
      <c r="M39" s="107"/>
      <c r="N39" s="90"/>
      <c r="O39" s="108"/>
      <c r="P39" s="90"/>
      <c r="Q39" s="108"/>
    </row>
    <row r="40" spans="1:17" ht="15" customHeight="1" x14ac:dyDescent="0.25">
      <c r="A40" s="109"/>
      <c r="B40" s="90"/>
      <c r="C40" s="90"/>
      <c r="D40" s="90"/>
      <c r="E40" s="90"/>
      <c r="F40" s="90"/>
      <c r="G40" s="90"/>
      <c r="H40" s="90"/>
      <c r="I40" s="106"/>
      <c r="J40" s="109">
        <f t="shared" si="8"/>
        <v>20</v>
      </c>
      <c r="K40" s="112" t="s">
        <v>9</v>
      </c>
      <c r="L40" s="90"/>
      <c r="M40" s="107">
        <v>700000000</v>
      </c>
      <c r="N40" s="90"/>
      <c r="O40" s="108" t="s">
        <v>85</v>
      </c>
      <c r="P40" s="90"/>
      <c r="Q40" s="108" t="s">
        <v>84</v>
      </c>
    </row>
    <row r="41" spans="1:17" ht="15" customHeight="1" x14ac:dyDescent="0.25">
      <c r="A41" s="109"/>
      <c r="B41" s="90"/>
      <c r="C41" s="90"/>
      <c r="D41" s="90"/>
      <c r="E41" s="90"/>
      <c r="F41" s="90"/>
      <c r="G41" s="90"/>
      <c r="H41" s="90"/>
      <c r="I41" s="106"/>
      <c r="J41" s="109"/>
      <c r="K41" s="112"/>
      <c r="L41" s="90"/>
      <c r="M41" s="107"/>
      <c r="N41" s="90"/>
      <c r="O41" s="108"/>
      <c r="P41" s="90"/>
      <c r="Q41" s="108"/>
    </row>
    <row r="42" spans="1:17" ht="15" customHeight="1" x14ac:dyDescent="0.25">
      <c r="A42" s="111"/>
      <c r="B42" s="8"/>
      <c r="C42" s="8"/>
      <c r="D42" s="8"/>
      <c r="E42" s="8"/>
      <c r="F42" s="8"/>
      <c r="G42" s="8"/>
      <c r="H42" s="8"/>
      <c r="I42" s="113"/>
      <c r="J42" s="111"/>
    </row>
    <row r="43" spans="1:17" ht="15" customHeight="1" x14ac:dyDescent="0.25">
      <c r="A43" s="111"/>
      <c r="B43" s="8"/>
      <c r="C43" s="8"/>
      <c r="D43" s="8"/>
      <c r="E43" s="8"/>
      <c r="F43" s="8"/>
      <c r="G43" s="8"/>
      <c r="H43" s="8"/>
      <c r="I43" s="113"/>
      <c r="J43" s="111"/>
    </row>
    <row r="44" spans="1:17" x14ac:dyDescent="0.25">
      <c r="A44" s="111"/>
      <c r="B44" s="8"/>
      <c r="C44" s="8"/>
      <c r="D44" s="8"/>
      <c r="E44" s="8"/>
      <c r="F44" s="8"/>
      <c r="G44" s="8"/>
      <c r="H44" s="8"/>
      <c r="I44" s="8"/>
      <c r="J44" s="111"/>
    </row>
    <row r="45" spans="1:17" x14ac:dyDescent="0.25">
      <c r="A45" s="111"/>
      <c r="B45" s="8"/>
      <c r="C45" s="8"/>
      <c r="D45" s="8"/>
      <c r="E45" s="8"/>
      <c r="F45" s="8"/>
      <c r="G45" s="8"/>
      <c r="H45" s="8"/>
      <c r="I45" s="8"/>
      <c r="J45" s="111"/>
    </row>
    <row r="46" spans="1:17" x14ac:dyDescent="0.25">
      <c r="A46" s="111"/>
      <c r="B46" s="8"/>
      <c r="C46" s="8"/>
      <c r="D46" s="8"/>
      <c r="E46" s="8"/>
      <c r="F46" s="8"/>
      <c r="G46" s="8"/>
      <c r="H46" s="8"/>
      <c r="I46" s="8"/>
      <c r="J46" s="111"/>
    </row>
    <row r="47" spans="1:17" x14ac:dyDescent="0.25">
      <c r="A47" s="111"/>
      <c r="B47" s="8"/>
      <c r="C47" s="8"/>
      <c r="D47" s="8"/>
      <c r="E47" s="8"/>
      <c r="F47" s="8"/>
      <c r="G47" s="8"/>
      <c r="H47" s="8"/>
      <c r="I47" s="8"/>
      <c r="J47" s="111"/>
      <c r="K47" s="44"/>
    </row>
    <row r="48" spans="1:17" x14ac:dyDescent="0.25">
      <c r="A48" s="111"/>
      <c r="B48" s="8"/>
      <c r="C48" s="8"/>
      <c r="D48" s="8"/>
      <c r="E48" s="8"/>
      <c r="F48" s="8"/>
      <c r="G48" s="8"/>
      <c r="H48" s="8"/>
      <c r="I48" s="8"/>
      <c r="J48" s="111"/>
    </row>
    <row r="49" spans="1:10" x14ac:dyDescent="0.25">
      <c r="A49" s="111"/>
      <c r="B49" s="8"/>
      <c r="C49" s="8"/>
      <c r="D49" s="8"/>
      <c r="E49" s="8"/>
      <c r="F49" s="8"/>
      <c r="G49" s="8"/>
      <c r="H49" s="8"/>
      <c r="I49" s="8"/>
      <c r="J49" s="111"/>
    </row>
    <row r="50" spans="1:10" x14ac:dyDescent="0.25">
      <c r="A50" s="111"/>
      <c r="B50" s="8"/>
      <c r="C50" s="8"/>
      <c r="D50" s="8"/>
      <c r="E50" s="8"/>
      <c r="F50" s="8"/>
      <c r="G50" s="8"/>
      <c r="H50" s="8"/>
      <c r="I50" s="8"/>
      <c r="J50" s="8"/>
    </row>
    <row r="51" spans="1:10" x14ac:dyDescent="0.25">
      <c r="A51" s="111"/>
      <c r="B51" s="8"/>
      <c r="C51" s="8"/>
      <c r="D51" s="8"/>
      <c r="E51" s="8"/>
      <c r="F51" s="8"/>
      <c r="G51" s="8"/>
      <c r="H51" s="8"/>
      <c r="I51" s="8"/>
      <c r="J51" s="8"/>
    </row>
    <row r="52" spans="1:10" x14ac:dyDescent="0.25">
      <c r="A52" s="111"/>
      <c r="B52" s="8"/>
      <c r="C52" s="8"/>
      <c r="D52" s="8"/>
      <c r="E52" s="8"/>
      <c r="F52" s="8"/>
      <c r="G52" s="8"/>
      <c r="H52" s="8"/>
      <c r="I52" s="8"/>
      <c r="J52" s="8"/>
    </row>
    <row r="53" spans="1:10" x14ac:dyDescent="0.25">
      <c r="A53" s="111"/>
      <c r="B53" s="8"/>
      <c r="C53" s="8"/>
      <c r="D53" s="8"/>
      <c r="E53" s="8"/>
      <c r="F53" s="8"/>
      <c r="G53" s="8"/>
      <c r="H53" s="8"/>
      <c r="I53" s="8"/>
      <c r="J53" s="8"/>
    </row>
    <row r="55" spans="1:10" x14ac:dyDescent="0.25">
      <c r="A55" s="44"/>
      <c r="I55" s="44"/>
      <c r="J55" s="44"/>
    </row>
  </sheetData>
  <customSheetViews>
    <customSheetView guid="{8EA58AF3-E87D-42A9-9890-AE18CCA466EF}" showPageBreaks="1" showGridLines="0">
      <selection activeCell="K12" sqref="K12:K13"/>
    </customSheetView>
  </customSheetViews>
  <mergeCells count="180">
    <mergeCell ref="N12:N13"/>
    <mergeCell ref="O12:O13"/>
    <mergeCell ref="N16:N17"/>
    <mergeCell ref="O16:O17"/>
    <mergeCell ref="P16:P17"/>
    <mergeCell ref="Q16:Q17"/>
    <mergeCell ref="P12:P13"/>
    <mergeCell ref="Q12:Q13"/>
    <mergeCell ref="K14:K15"/>
    <mergeCell ref="L14:L15"/>
    <mergeCell ref="M14:M15"/>
    <mergeCell ref="N14:N15"/>
    <mergeCell ref="O14:O15"/>
    <mergeCell ref="P14:P15"/>
    <mergeCell ref="Q14:Q15"/>
    <mergeCell ref="M16:M17"/>
    <mergeCell ref="M12:M13"/>
    <mergeCell ref="M18:M19"/>
    <mergeCell ref="J20:J21"/>
    <mergeCell ref="J22:J23"/>
    <mergeCell ref="J18:J19"/>
    <mergeCell ref="I22:I23"/>
    <mergeCell ref="I20:I21"/>
    <mergeCell ref="I18:I19"/>
    <mergeCell ref="K20:K21"/>
    <mergeCell ref="L20:L21"/>
    <mergeCell ref="K22:K23"/>
    <mergeCell ref="L22:L23"/>
    <mergeCell ref="M22:M23"/>
    <mergeCell ref="J8:J11"/>
    <mergeCell ref="I14:I15"/>
    <mergeCell ref="I12:I13"/>
    <mergeCell ref="J12:J13"/>
    <mergeCell ref="J14:J15"/>
    <mergeCell ref="J16:J17"/>
    <mergeCell ref="K18:K19"/>
    <mergeCell ref="L18:L19"/>
    <mergeCell ref="K12:K13"/>
    <mergeCell ref="L12:L13"/>
    <mergeCell ref="I16:I17"/>
    <mergeCell ref="K16:K17"/>
    <mergeCell ref="L16:L17"/>
    <mergeCell ref="K30:K31"/>
    <mergeCell ref="K32:K33"/>
    <mergeCell ref="F14:F15"/>
    <mergeCell ref="F16:F17"/>
    <mergeCell ref="F18:F19"/>
    <mergeCell ref="G20:G21"/>
    <mergeCell ref="H20:H21"/>
    <mergeCell ref="I32:I33"/>
    <mergeCell ref="I30:I31"/>
    <mergeCell ref="I28:I29"/>
    <mergeCell ref="I26:I27"/>
    <mergeCell ref="K26:K27"/>
    <mergeCell ref="F20:F21"/>
    <mergeCell ref="J24:J25"/>
    <mergeCell ref="J26:J27"/>
    <mergeCell ref="K24:K25"/>
    <mergeCell ref="I24:I25"/>
    <mergeCell ref="J30:J31"/>
    <mergeCell ref="J32:J33"/>
    <mergeCell ref="A12:A13"/>
    <mergeCell ref="A14:A15"/>
    <mergeCell ref="A16:A17"/>
    <mergeCell ref="A18:A19"/>
    <mergeCell ref="A20:A21"/>
    <mergeCell ref="A22:A23"/>
    <mergeCell ref="B20:B21"/>
    <mergeCell ref="F12:F13"/>
    <mergeCell ref="A30:A31"/>
    <mergeCell ref="A32:A33"/>
    <mergeCell ref="D20:D21"/>
    <mergeCell ref="A28:A29"/>
    <mergeCell ref="A24:A25"/>
    <mergeCell ref="A26:A27"/>
    <mergeCell ref="Q30:Q31"/>
    <mergeCell ref="Q32:Q33"/>
    <mergeCell ref="P32:P33"/>
    <mergeCell ref="M40:M41"/>
    <mergeCell ref="O40:O41"/>
    <mergeCell ref="O30:O31"/>
    <mergeCell ref="O32:O33"/>
    <mergeCell ref="P30:P31"/>
    <mergeCell ref="N20:N21"/>
    <mergeCell ref="O20:O21"/>
    <mergeCell ref="P20:P21"/>
    <mergeCell ref="Q28:Q29"/>
    <mergeCell ref="P22:P23"/>
    <mergeCell ref="Q22:Q23"/>
    <mergeCell ref="P28:P29"/>
    <mergeCell ref="Q24:Q25"/>
    <mergeCell ref="Q20:Q21"/>
    <mergeCell ref="H12:H13"/>
    <mergeCell ref="H14:H15"/>
    <mergeCell ref="H16:H17"/>
    <mergeCell ref="H18:H19"/>
    <mergeCell ref="O18:O19"/>
    <mergeCell ref="P18:P19"/>
    <mergeCell ref="Q18:Q19"/>
    <mergeCell ref="N18:N19"/>
    <mergeCell ref="P26:P27"/>
    <mergeCell ref="Q26:Q27"/>
    <mergeCell ref="M20:M21"/>
    <mergeCell ref="M24:M25"/>
    <mergeCell ref="N24:N25"/>
    <mergeCell ref="O24:O25"/>
    <mergeCell ref="P24:P25"/>
    <mergeCell ref="N22:N23"/>
    <mergeCell ref="O22:O23"/>
    <mergeCell ref="K28:K29"/>
    <mergeCell ref="J28:J29"/>
    <mergeCell ref="L24:L25"/>
    <mergeCell ref="L26:L27"/>
    <mergeCell ref="A46:A47"/>
    <mergeCell ref="D12:D13"/>
    <mergeCell ref="D16:D17"/>
    <mergeCell ref="B12:B13"/>
    <mergeCell ref="B14:B15"/>
    <mergeCell ref="B16:B17"/>
    <mergeCell ref="B18:B19"/>
    <mergeCell ref="D18:D19"/>
    <mergeCell ref="D14:D15"/>
    <mergeCell ref="C12:C13"/>
    <mergeCell ref="C14:C15"/>
    <mergeCell ref="C16:C17"/>
    <mergeCell ref="C18:C19"/>
    <mergeCell ref="C20:C21"/>
    <mergeCell ref="A34:A35"/>
    <mergeCell ref="G12:G13"/>
    <mergeCell ref="G14:G15"/>
    <mergeCell ref="G16:G17"/>
    <mergeCell ref="G18:G19"/>
    <mergeCell ref="A36:A37"/>
    <mergeCell ref="A48:A49"/>
    <mergeCell ref="A50:A51"/>
    <mergeCell ref="A52:A53"/>
    <mergeCell ref="K34:K35"/>
    <mergeCell ref="K36:K37"/>
    <mergeCell ref="K38:K39"/>
    <mergeCell ref="J42:J43"/>
    <mergeCell ref="J44:J45"/>
    <mergeCell ref="J46:J47"/>
    <mergeCell ref="K40:K41"/>
    <mergeCell ref="J48:J49"/>
    <mergeCell ref="A40:A41"/>
    <mergeCell ref="A42:A43"/>
    <mergeCell ref="A38:A39"/>
    <mergeCell ref="I40:I41"/>
    <mergeCell ref="J34:J35"/>
    <mergeCell ref="J36:J37"/>
    <mergeCell ref="A44:A45"/>
    <mergeCell ref="I42:I43"/>
    <mergeCell ref="I38:I39"/>
    <mergeCell ref="I36:I37"/>
    <mergeCell ref="I34:I35"/>
    <mergeCell ref="J38:J39"/>
    <mergeCell ref="J40:J41"/>
    <mergeCell ref="Q40:Q41"/>
    <mergeCell ref="M34:M35"/>
    <mergeCell ref="M36:M37"/>
    <mergeCell ref="M38:M39"/>
    <mergeCell ref="O34:O35"/>
    <mergeCell ref="O36:O37"/>
    <mergeCell ref="O38:O39"/>
    <mergeCell ref="Q34:Q35"/>
    <mergeCell ref="Q36:Q37"/>
    <mergeCell ref="Q38:Q39"/>
    <mergeCell ref="L30:L31"/>
    <mergeCell ref="L32:L33"/>
    <mergeCell ref="M30:M31"/>
    <mergeCell ref="M32:M33"/>
    <mergeCell ref="N30:N31"/>
    <mergeCell ref="N32:N33"/>
    <mergeCell ref="M26:M27"/>
    <mergeCell ref="N26:N27"/>
    <mergeCell ref="O26:O27"/>
    <mergeCell ref="L28:L29"/>
    <mergeCell ref="M28:M29"/>
    <mergeCell ref="N28:N29"/>
    <mergeCell ref="O28:O29"/>
  </mergeCells>
  <pageMargins left="0.7" right="0.7" top="0.75" bottom="0.75" header="0.3" footer="0.3"/>
  <pageSetup scale="51" fitToHeight="2" orientation="portrait" verticalDpi="0" r:id="rId1"/>
  <ignoredErrors>
    <ignoredError sqref="O32"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M49"/>
  <sheetViews>
    <sheetView showGridLines="0" view="pageBreakPreview" zoomScaleNormal="100" zoomScaleSheetLayoutView="100" workbookViewId="0">
      <selection activeCell="B14" sqref="B14:B15"/>
    </sheetView>
  </sheetViews>
  <sheetFormatPr baseColWidth="10" defaultRowHeight="15" x14ac:dyDescent="0.25"/>
  <cols>
    <col min="1" max="1" width="4" customWidth="1"/>
    <col min="2" max="2" width="24.7109375" customWidth="1"/>
    <col min="3" max="3" width="2" customWidth="1"/>
    <col min="4" max="4" width="17.5703125" customWidth="1"/>
    <col min="5" max="5" width="1.42578125" customWidth="1"/>
    <col min="6" max="6" width="20.7109375" customWidth="1"/>
    <col min="7" max="7" width="3.140625" customWidth="1"/>
    <col min="8" max="8" width="22.140625" customWidth="1"/>
    <col min="9" max="9" width="3" customWidth="1"/>
    <col min="10" max="10" width="16.85546875" customWidth="1"/>
    <col min="11" max="11" width="1.7109375" customWidth="1"/>
    <col min="12" max="12" width="20.85546875" customWidth="1"/>
  </cols>
  <sheetData>
    <row r="8" spans="1:13" ht="45" x14ac:dyDescent="0.25">
      <c r="A8" s="1"/>
      <c r="B8" s="2" t="s">
        <v>0</v>
      </c>
      <c r="C8" s="2"/>
      <c r="D8" s="2" t="s">
        <v>78</v>
      </c>
      <c r="E8" s="2"/>
      <c r="F8" s="2" t="s">
        <v>25</v>
      </c>
      <c r="G8" s="113"/>
      <c r="H8" s="2" t="s">
        <v>0</v>
      </c>
      <c r="I8" s="2"/>
      <c r="J8" s="2" t="s">
        <v>78</v>
      </c>
      <c r="K8" s="2"/>
      <c r="L8" s="2" t="s">
        <v>26</v>
      </c>
      <c r="M8" s="4"/>
    </row>
    <row r="9" spans="1:13" x14ac:dyDescent="0.25">
      <c r="A9" s="1"/>
      <c r="B9" s="3"/>
      <c r="C9" s="3"/>
      <c r="D9" s="3"/>
      <c r="E9" s="3"/>
      <c r="F9" s="3"/>
      <c r="G9" s="113"/>
      <c r="H9" s="3"/>
      <c r="I9" s="3"/>
      <c r="J9" s="3"/>
      <c r="K9" s="3"/>
      <c r="L9" s="3"/>
      <c r="M9" s="5"/>
    </row>
    <row r="10" spans="1:13" ht="18" x14ac:dyDescent="0.25">
      <c r="A10" s="6"/>
      <c r="B10" s="6"/>
      <c r="C10" s="6"/>
      <c r="D10" s="7" t="s">
        <v>3</v>
      </c>
      <c r="E10" s="6"/>
      <c r="F10" s="6"/>
      <c r="G10" s="113"/>
      <c r="H10" s="6"/>
      <c r="I10" s="6"/>
      <c r="J10" s="7" t="s">
        <v>4</v>
      </c>
      <c r="K10" s="6"/>
      <c r="L10" s="6"/>
      <c r="M10" s="8"/>
    </row>
    <row r="11" spans="1:13" x14ac:dyDescent="0.25">
      <c r="A11" s="6"/>
      <c r="B11" s="9"/>
      <c r="C11" s="9"/>
      <c r="D11" s="9"/>
      <c r="E11" s="9"/>
      <c r="F11" s="21"/>
      <c r="G11" s="117"/>
      <c r="H11" s="9"/>
      <c r="I11" s="9"/>
      <c r="J11" s="9"/>
      <c r="K11" s="9"/>
      <c r="L11" s="9"/>
      <c r="M11" s="8"/>
    </row>
    <row r="12" spans="1:13" ht="15.75" customHeight="1" x14ac:dyDescent="0.25">
      <c r="A12" s="120">
        <v>1</v>
      </c>
      <c r="B12" s="114" t="s">
        <v>7</v>
      </c>
      <c r="C12" s="106"/>
      <c r="D12" s="107">
        <v>100000000</v>
      </c>
      <c r="E12" s="124"/>
      <c r="F12" s="123">
        <v>0</v>
      </c>
      <c r="G12" s="109">
        <v>7</v>
      </c>
      <c r="H12" s="112" t="s">
        <v>9</v>
      </c>
      <c r="I12" s="106"/>
      <c r="J12" s="107">
        <v>500000000</v>
      </c>
      <c r="K12" s="106"/>
      <c r="L12" s="123">
        <v>178411792.94</v>
      </c>
    </row>
    <row r="13" spans="1:13" ht="15.75" customHeight="1" x14ac:dyDescent="0.25">
      <c r="A13" s="120"/>
      <c r="B13" s="114"/>
      <c r="C13" s="106"/>
      <c r="D13" s="107"/>
      <c r="E13" s="124"/>
      <c r="F13" s="123"/>
      <c r="G13" s="109"/>
      <c r="H13" s="112"/>
      <c r="I13" s="106"/>
      <c r="J13" s="107"/>
      <c r="K13" s="106"/>
      <c r="L13" s="123"/>
    </row>
    <row r="14" spans="1:13" ht="15.75" customHeight="1" x14ac:dyDescent="0.25">
      <c r="A14" s="120">
        <f>A12+1</f>
        <v>2</v>
      </c>
      <c r="B14" s="112" t="s">
        <v>5</v>
      </c>
      <c r="C14" s="106"/>
      <c r="D14" s="107">
        <v>5115348231</v>
      </c>
      <c r="E14" s="106"/>
      <c r="F14" s="125">
        <v>5093570567.3900003</v>
      </c>
      <c r="G14" s="109">
        <f>G12+1</f>
        <v>8</v>
      </c>
      <c r="H14" s="112" t="s">
        <v>9</v>
      </c>
      <c r="I14" s="106"/>
      <c r="J14" s="107">
        <v>1750000000</v>
      </c>
      <c r="K14" s="106"/>
      <c r="L14" s="123">
        <v>736522341.13</v>
      </c>
    </row>
    <row r="15" spans="1:13" ht="15.75" customHeight="1" x14ac:dyDescent="0.25">
      <c r="A15" s="120"/>
      <c r="B15" s="112"/>
      <c r="C15" s="106"/>
      <c r="D15" s="107">
        <v>3000000000</v>
      </c>
      <c r="E15" s="106"/>
      <c r="F15" s="125"/>
      <c r="G15" s="109"/>
      <c r="H15" s="112"/>
      <c r="I15" s="106"/>
      <c r="J15" s="107"/>
      <c r="K15" s="106"/>
      <c r="L15" s="123"/>
    </row>
    <row r="16" spans="1:13" ht="15.75" customHeight="1" x14ac:dyDescent="0.25">
      <c r="A16" s="120">
        <f t="shared" ref="A16" si="0">A14+1</f>
        <v>3</v>
      </c>
      <c r="B16" s="112" t="s">
        <v>6</v>
      </c>
      <c r="C16" s="106"/>
      <c r="D16" s="107">
        <v>3000000000</v>
      </c>
      <c r="E16" s="106"/>
      <c r="F16" s="122">
        <v>2991646171.8800001</v>
      </c>
      <c r="G16" s="109">
        <f>G14+1</f>
        <v>9</v>
      </c>
      <c r="H16" s="112" t="s">
        <v>9</v>
      </c>
      <c r="I16" s="106"/>
      <c r="J16" s="107">
        <v>1920000000</v>
      </c>
      <c r="K16" s="106"/>
      <c r="L16" s="123">
        <v>967646955.47000003</v>
      </c>
    </row>
    <row r="17" spans="1:12" ht="15.75" customHeight="1" x14ac:dyDescent="0.25">
      <c r="A17" s="120"/>
      <c r="B17" s="112"/>
      <c r="C17" s="106"/>
      <c r="D17" s="107">
        <v>1000000000</v>
      </c>
      <c r="E17" s="106"/>
      <c r="F17" s="122"/>
      <c r="G17" s="109"/>
      <c r="H17" s="112"/>
      <c r="I17" s="106"/>
      <c r="J17" s="107"/>
      <c r="K17" s="106"/>
      <c r="L17" s="123"/>
    </row>
    <row r="18" spans="1:12" ht="15.75" customHeight="1" x14ac:dyDescent="0.25">
      <c r="A18" s="120">
        <f t="shared" ref="A18" si="1">A16+1</f>
        <v>4</v>
      </c>
      <c r="B18" s="114" t="s">
        <v>57</v>
      </c>
      <c r="C18" s="106"/>
      <c r="D18" s="107">
        <v>2000000000</v>
      </c>
      <c r="E18" s="106"/>
      <c r="F18" s="122">
        <v>1995602000</v>
      </c>
      <c r="G18" s="109">
        <f>G16+1</f>
        <v>10</v>
      </c>
      <c r="H18" s="112" t="s">
        <v>9</v>
      </c>
      <c r="I18" s="106"/>
      <c r="J18" s="107">
        <v>1000000000</v>
      </c>
      <c r="K18" s="106"/>
      <c r="L18" s="123">
        <v>809988274.54999995</v>
      </c>
    </row>
    <row r="19" spans="1:12" ht="15.75" customHeight="1" x14ac:dyDescent="0.25">
      <c r="A19" s="120"/>
      <c r="B19" s="114"/>
      <c r="C19" s="106"/>
      <c r="D19" s="107">
        <v>1000000000</v>
      </c>
      <c r="E19" s="106"/>
      <c r="F19" s="122"/>
      <c r="G19" s="109"/>
      <c r="H19" s="112"/>
      <c r="I19" s="106"/>
      <c r="J19" s="107"/>
      <c r="K19" s="106"/>
      <c r="L19" s="123"/>
    </row>
    <row r="20" spans="1:12" ht="15.75" customHeight="1" x14ac:dyDescent="0.25">
      <c r="A20" s="120">
        <f t="shared" ref="A20" si="2">A18+1</f>
        <v>5</v>
      </c>
      <c r="B20" s="114" t="s">
        <v>57</v>
      </c>
      <c r="C20" s="106"/>
      <c r="D20" s="107">
        <v>1000000000</v>
      </c>
      <c r="E20" s="106"/>
      <c r="F20" s="122">
        <v>997801000</v>
      </c>
      <c r="G20" s="109">
        <f>G18+1</f>
        <v>11</v>
      </c>
      <c r="H20" s="112" t="s">
        <v>69</v>
      </c>
      <c r="I20" s="106"/>
      <c r="J20" s="107">
        <v>1000000000</v>
      </c>
      <c r="K20" s="106"/>
      <c r="L20" s="122">
        <v>995600150</v>
      </c>
    </row>
    <row r="21" spans="1:12" ht="15.75" customHeight="1" x14ac:dyDescent="0.25">
      <c r="A21" s="120"/>
      <c r="B21" s="114"/>
      <c r="C21" s="106"/>
      <c r="D21" s="107">
        <v>1000000000</v>
      </c>
      <c r="E21" s="106"/>
      <c r="F21" s="122"/>
      <c r="G21" s="109"/>
      <c r="H21" s="112"/>
      <c r="I21" s="106"/>
      <c r="J21" s="107"/>
      <c r="K21" s="106"/>
      <c r="L21" s="122"/>
    </row>
    <row r="22" spans="1:12" ht="15.75" customHeight="1" x14ac:dyDescent="0.25">
      <c r="A22" s="120">
        <f t="shared" ref="A22" si="3">A20+1</f>
        <v>6</v>
      </c>
      <c r="B22" s="112" t="s">
        <v>5</v>
      </c>
      <c r="C22" s="106"/>
      <c r="D22" s="107">
        <v>2300000000</v>
      </c>
      <c r="E22" s="106"/>
      <c r="F22" s="125">
        <v>253727598</v>
      </c>
      <c r="G22" s="109">
        <f>G20+1</f>
        <v>12</v>
      </c>
      <c r="H22" s="112" t="s">
        <v>69</v>
      </c>
      <c r="I22" s="106"/>
      <c r="J22" s="118">
        <v>300000000</v>
      </c>
      <c r="K22" s="106"/>
      <c r="L22" s="130">
        <v>300000000</v>
      </c>
    </row>
    <row r="23" spans="1:12" ht="15.75" customHeight="1" x14ac:dyDescent="0.25">
      <c r="A23" s="120"/>
      <c r="B23" s="112"/>
      <c r="C23" s="106"/>
      <c r="D23" s="107">
        <v>1000000000</v>
      </c>
      <c r="E23" s="106"/>
      <c r="F23" s="125"/>
      <c r="G23" s="109"/>
      <c r="H23" s="112"/>
      <c r="I23" s="106"/>
      <c r="J23" s="118"/>
      <c r="K23" s="106"/>
      <c r="L23" s="130"/>
    </row>
    <row r="24" spans="1:12" ht="15.75" customHeight="1" x14ac:dyDescent="0.25">
      <c r="A24" s="120"/>
      <c r="B24" s="90"/>
      <c r="C24" s="90"/>
      <c r="D24" s="90"/>
      <c r="E24" s="90"/>
      <c r="F24" s="90"/>
      <c r="G24" s="109">
        <f>G22+1</f>
        <v>13</v>
      </c>
      <c r="H24" s="112" t="s">
        <v>69</v>
      </c>
      <c r="I24" s="106"/>
      <c r="J24" s="116">
        <v>299888355</v>
      </c>
      <c r="K24" s="106"/>
      <c r="L24" s="128">
        <v>299888355</v>
      </c>
    </row>
    <row r="25" spans="1:12" ht="15.75" customHeight="1" x14ac:dyDescent="0.25">
      <c r="A25" s="120"/>
      <c r="B25" s="90"/>
      <c r="C25" s="90"/>
      <c r="D25" s="90"/>
      <c r="E25" s="90"/>
      <c r="F25" s="90"/>
      <c r="G25" s="109"/>
      <c r="H25" s="112"/>
      <c r="I25" s="106"/>
      <c r="J25" s="116"/>
      <c r="K25" s="106"/>
      <c r="L25" s="128"/>
    </row>
    <row r="26" spans="1:12" ht="15.75" customHeight="1" x14ac:dyDescent="0.25">
      <c r="A26" s="120"/>
      <c r="B26" s="90"/>
      <c r="C26" s="90"/>
      <c r="D26" s="90"/>
      <c r="E26" s="90"/>
      <c r="F26" s="90"/>
      <c r="G26" s="109">
        <f>G24+1</f>
        <v>14</v>
      </c>
      <c r="H26" s="112" t="s">
        <v>69</v>
      </c>
      <c r="I26" s="106"/>
      <c r="J26" s="107">
        <v>223786059</v>
      </c>
      <c r="K26" s="106"/>
      <c r="L26" s="122">
        <v>211994864</v>
      </c>
    </row>
    <row r="27" spans="1:12" ht="15.75" customHeight="1" x14ac:dyDescent="0.25">
      <c r="A27" s="120"/>
      <c r="B27" s="90"/>
      <c r="C27" s="90"/>
      <c r="D27" s="90"/>
      <c r="E27" s="90"/>
      <c r="F27" s="90"/>
      <c r="G27" s="109"/>
      <c r="H27" s="112"/>
      <c r="I27" s="106"/>
      <c r="J27" s="107"/>
      <c r="K27" s="106"/>
      <c r="L27" s="122"/>
    </row>
    <row r="28" spans="1:12" ht="15" customHeight="1" x14ac:dyDescent="0.25">
      <c r="A28" s="120"/>
      <c r="B28" s="90"/>
      <c r="C28" s="90"/>
      <c r="D28" s="90"/>
      <c r="E28" s="90"/>
      <c r="F28" s="90"/>
      <c r="G28" s="109">
        <f>G26+1</f>
        <v>15</v>
      </c>
      <c r="H28" s="112" t="s">
        <v>69</v>
      </c>
      <c r="I28" s="106"/>
      <c r="J28" s="107">
        <v>500379494</v>
      </c>
      <c r="K28" s="106"/>
      <c r="L28" s="122">
        <v>500379494</v>
      </c>
    </row>
    <row r="29" spans="1:12" ht="15" customHeight="1" x14ac:dyDescent="0.25">
      <c r="A29" s="120"/>
      <c r="B29" s="90"/>
      <c r="C29" s="90"/>
      <c r="D29" s="90"/>
      <c r="E29" s="90"/>
      <c r="F29" s="90"/>
      <c r="G29" s="109"/>
      <c r="H29" s="112"/>
      <c r="I29" s="106"/>
      <c r="J29" s="107"/>
      <c r="K29" s="106"/>
      <c r="L29" s="122"/>
    </row>
    <row r="30" spans="1:12" ht="15.75" customHeight="1" x14ac:dyDescent="0.25">
      <c r="A30" s="120"/>
      <c r="B30" s="90"/>
      <c r="C30" s="90"/>
      <c r="D30" s="90"/>
      <c r="E30" s="90"/>
      <c r="F30" s="90"/>
      <c r="G30" s="109">
        <f>G28+1</f>
        <v>16</v>
      </c>
      <c r="H30" s="112" t="s">
        <v>69</v>
      </c>
      <c r="I30" s="106"/>
      <c r="J30" s="107">
        <v>86788886</v>
      </c>
      <c r="K30" s="106"/>
      <c r="L30" s="122">
        <v>86788886</v>
      </c>
    </row>
    <row r="31" spans="1:12" ht="15.75" customHeight="1" x14ac:dyDescent="0.25">
      <c r="A31" s="120"/>
      <c r="B31" s="90"/>
      <c r="C31" s="90"/>
      <c r="D31" s="90"/>
      <c r="E31" s="90"/>
      <c r="F31" s="90"/>
      <c r="G31" s="109"/>
      <c r="H31" s="112"/>
      <c r="I31" s="106"/>
      <c r="J31" s="107"/>
      <c r="K31" s="106"/>
      <c r="L31" s="122"/>
    </row>
    <row r="32" spans="1:12" ht="15" customHeight="1" x14ac:dyDescent="0.25">
      <c r="A32" s="120"/>
      <c r="B32" s="90"/>
      <c r="C32" s="90"/>
      <c r="D32" s="90"/>
      <c r="E32" s="90"/>
      <c r="F32" s="90"/>
      <c r="G32" s="109">
        <f>G30+1</f>
        <v>17</v>
      </c>
      <c r="H32" s="112" t="s">
        <v>69</v>
      </c>
      <c r="I32" s="106"/>
      <c r="J32" s="107">
        <v>56998668</v>
      </c>
      <c r="K32" s="106"/>
      <c r="L32" s="122">
        <v>56000000</v>
      </c>
    </row>
    <row r="33" spans="1:13" ht="15" customHeight="1" x14ac:dyDescent="0.25">
      <c r="A33" s="120"/>
      <c r="B33" s="90"/>
      <c r="C33" s="90"/>
      <c r="D33" s="90"/>
      <c r="E33" s="90"/>
      <c r="F33" s="90"/>
      <c r="G33" s="109"/>
      <c r="H33" s="112"/>
      <c r="I33" s="106"/>
      <c r="J33" s="107"/>
      <c r="K33" s="106"/>
      <c r="L33" s="122"/>
    </row>
    <row r="34" spans="1:13" ht="15" customHeight="1" x14ac:dyDescent="0.25">
      <c r="A34" s="120"/>
      <c r="B34" s="90"/>
      <c r="C34" s="90"/>
      <c r="D34" s="90"/>
      <c r="E34" s="90"/>
      <c r="F34" s="90"/>
      <c r="G34" s="109">
        <f>G32+1</f>
        <v>18</v>
      </c>
      <c r="H34" s="112" t="s">
        <v>9</v>
      </c>
      <c r="I34" s="112"/>
      <c r="J34" s="107">
        <v>2500000000</v>
      </c>
      <c r="K34" s="112"/>
      <c r="L34" s="122">
        <v>2490281875.4499998</v>
      </c>
    </row>
    <row r="35" spans="1:13" ht="15" customHeight="1" x14ac:dyDescent="0.25">
      <c r="A35" s="120"/>
      <c r="B35" s="90"/>
      <c r="C35" s="90"/>
      <c r="D35" s="90"/>
      <c r="E35" s="90"/>
      <c r="F35" s="90"/>
      <c r="G35" s="109"/>
      <c r="H35" s="112"/>
      <c r="I35" s="112"/>
      <c r="J35" s="107"/>
      <c r="K35" s="112"/>
      <c r="L35" s="122"/>
    </row>
    <row r="36" spans="1:13" ht="15" customHeight="1" x14ac:dyDescent="0.25">
      <c r="A36" s="120"/>
      <c r="B36" s="90"/>
      <c r="C36" s="90"/>
      <c r="D36" s="90"/>
      <c r="E36" s="90"/>
      <c r="F36" s="90"/>
      <c r="G36" s="109">
        <f>G34+1</f>
        <v>19</v>
      </c>
      <c r="H36" s="112" t="s">
        <v>9</v>
      </c>
      <c r="I36" s="91"/>
      <c r="J36" s="107">
        <v>569432472.52999997</v>
      </c>
      <c r="K36" s="91"/>
      <c r="L36" s="122">
        <v>566088905.57000005</v>
      </c>
    </row>
    <row r="37" spans="1:13" ht="15" customHeight="1" x14ac:dyDescent="0.25">
      <c r="A37" s="120"/>
      <c r="B37" s="90"/>
      <c r="C37" s="90"/>
      <c r="D37" s="90"/>
      <c r="E37" s="90"/>
      <c r="F37" s="90"/>
      <c r="G37" s="109"/>
      <c r="H37" s="112"/>
      <c r="I37" s="91"/>
      <c r="J37" s="107"/>
      <c r="K37" s="91"/>
      <c r="L37" s="122"/>
    </row>
    <row r="38" spans="1:13" ht="15" customHeight="1" x14ac:dyDescent="0.25">
      <c r="A38" s="120"/>
      <c r="B38" s="90"/>
      <c r="C38" s="90"/>
      <c r="D38" s="90"/>
      <c r="E38" s="90"/>
      <c r="F38" s="90"/>
      <c r="G38" s="109">
        <f>G36+1</f>
        <v>20</v>
      </c>
      <c r="H38" s="112" t="s">
        <v>9</v>
      </c>
      <c r="I38" s="91"/>
      <c r="J38" s="107">
        <v>2250000000</v>
      </c>
      <c r="K38" s="91"/>
      <c r="L38" s="129">
        <v>99832.9</v>
      </c>
      <c r="M38" s="23"/>
    </row>
    <row r="39" spans="1:13" ht="15" customHeight="1" x14ac:dyDescent="0.25">
      <c r="A39" s="120"/>
      <c r="B39" s="90"/>
      <c r="C39" s="90"/>
      <c r="D39" s="90"/>
      <c r="E39" s="90"/>
      <c r="F39" s="90"/>
      <c r="G39" s="109"/>
      <c r="H39" s="112"/>
      <c r="I39" s="91"/>
      <c r="J39" s="107"/>
      <c r="K39" s="91"/>
      <c r="L39" s="129"/>
    </row>
    <row r="40" spans="1:13" ht="15" customHeight="1" x14ac:dyDescent="0.25">
      <c r="A40" s="120"/>
      <c r="B40" s="90"/>
      <c r="C40" s="90"/>
      <c r="D40" s="90"/>
      <c r="E40" s="90"/>
      <c r="F40" s="90"/>
      <c r="G40" s="109">
        <f t="shared" ref="G40" si="4">G38+1</f>
        <v>21</v>
      </c>
      <c r="H40" s="112" t="s">
        <v>9</v>
      </c>
      <c r="I40" s="91"/>
      <c r="J40" s="107">
        <v>700000000</v>
      </c>
      <c r="K40" s="91"/>
      <c r="L40" s="122">
        <v>229842462.93000001</v>
      </c>
    </row>
    <row r="41" spans="1:13" ht="15" customHeight="1" x14ac:dyDescent="0.25">
      <c r="A41" s="120"/>
      <c r="B41" s="90"/>
      <c r="C41" s="90"/>
      <c r="D41" s="90"/>
      <c r="E41" s="90"/>
      <c r="F41" s="90"/>
      <c r="G41" s="109"/>
      <c r="H41" s="112"/>
      <c r="I41" s="91"/>
      <c r="J41" s="107"/>
      <c r="K41" s="91"/>
      <c r="L41" s="122"/>
    </row>
    <row r="42" spans="1:13" ht="15" customHeight="1" x14ac:dyDescent="0.25">
      <c r="A42" s="48"/>
      <c r="B42" s="121" t="s">
        <v>27</v>
      </c>
      <c r="C42" s="121"/>
      <c r="D42" s="121"/>
      <c r="E42" s="127">
        <f>SUM(F12:F41)</f>
        <v>11332347337.27</v>
      </c>
      <c r="F42" s="127"/>
      <c r="G42" s="90"/>
      <c r="H42" s="121" t="s">
        <v>28</v>
      </c>
      <c r="I42" s="121"/>
      <c r="J42" s="121"/>
      <c r="K42" s="127">
        <f>SUM(L12:L41)-L20-L22-L24-L26-L28-L30-L32</f>
        <v>5978882440.9399996</v>
      </c>
      <c r="L42" s="127"/>
    </row>
    <row r="43" spans="1:13" ht="15" customHeight="1" x14ac:dyDescent="0.25">
      <c r="A43" s="48"/>
      <c r="B43" s="121"/>
      <c r="C43" s="121"/>
      <c r="D43" s="121"/>
      <c r="E43" s="127"/>
      <c r="F43" s="127"/>
      <c r="G43" s="90"/>
      <c r="H43" s="121"/>
      <c r="I43" s="121"/>
      <c r="J43" s="121"/>
      <c r="K43" s="127"/>
      <c r="L43" s="127"/>
    </row>
    <row r="44" spans="1:13" ht="15" customHeight="1" x14ac:dyDescent="0.25">
      <c r="A44" s="10"/>
      <c r="B44" s="10"/>
      <c r="C44" s="10"/>
      <c r="D44" s="10"/>
      <c r="E44" s="10"/>
      <c r="F44" s="10"/>
      <c r="G44" s="10"/>
    </row>
    <row r="45" spans="1:13" ht="15" customHeight="1" x14ac:dyDescent="0.25">
      <c r="A45" s="47" t="s">
        <v>29</v>
      </c>
      <c r="B45" s="47"/>
      <c r="C45" s="47"/>
      <c r="D45" s="47"/>
      <c r="E45" s="47"/>
      <c r="F45" s="47"/>
      <c r="G45" s="47"/>
      <c r="H45" s="47"/>
      <c r="I45" s="47"/>
      <c r="J45" s="47"/>
      <c r="K45" s="126">
        <f>K42+E42</f>
        <v>17311229778.209999</v>
      </c>
      <c r="L45" s="126"/>
    </row>
    <row r="46" spans="1:13" ht="15" customHeight="1" x14ac:dyDescent="0.25">
      <c r="A46" s="47"/>
      <c r="B46" s="47"/>
      <c r="C46" s="47"/>
      <c r="D46" s="47"/>
      <c r="E46" s="47"/>
      <c r="F46" s="47"/>
      <c r="G46" s="47"/>
      <c r="H46" s="47"/>
      <c r="I46" s="47"/>
      <c r="J46" s="47"/>
      <c r="K46" s="126"/>
      <c r="L46" s="126"/>
    </row>
    <row r="47" spans="1:13" x14ac:dyDescent="0.25">
      <c r="A47" s="33" t="s">
        <v>67</v>
      </c>
    </row>
    <row r="48" spans="1:13" x14ac:dyDescent="0.25">
      <c r="A48" s="33" t="s">
        <v>68</v>
      </c>
    </row>
    <row r="49" spans="1:1" x14ac:dyDescent="0.25">
      <c r="A49" s="33"/>
    </row>
  </sheetData>
  <customSheetViews>
    <customSheetView guid="{8EA58AF3-E87D-42A9-9890-AE18CCA466EF}" topLeftCell="C10">
      <selection activeCell="D24" sqref="D24"/>
    </customSheetView>
  </customSheetViews>
  <mergeCells count="135">
    <mergeCell ref="G38:G39"/>
    <mergeCell ref="K30:K31"/>
    <mergeCell ref="L30:L31"/>
    <mergeCell ref="J30:J31"/>
    <mergeCell ref="A30:A31"/>
    <mergeCell ref="L40:L41"/>
    <mergeCell ref="C16:C17"/>
    <mergeCell ref="E16:E17"/>
    <mergeCell ref="L28:L29"/>
    <mergeCell ref="H28:H29"/>
    <mergeCell ref="E20:E21"/>
    <mergeCell ref="A28:A29"/>
    <mergeCell ref="A26:A27"/>
    <mergeCell ref="A24:A25"/>
    <mergeCell ref="F22:F23"/>
    <mergeCell ref="G22:G23"/>
    <mergeCell ref="A22:A23"/>
    <mergeCell ref="B22:B23"/>
    <mergeCell ref="C22:C23"/>
    <mergeCell ref="F20:F21"/>
    <mergeCell ref="A40:A41"/>
    <mergeCell ref="C20:C21"/>
    <mergeCell ref="G34:G35"/>
    <mergeCell ref="G36:G37"/>
    <mergeCell ref="K45:L46"/>
    <mergeCell ref="E42:F43"/>
    <mergeCell ref="H42:J43"/>
    <mergeCell ref="J38:J39"/>
    <mergeCell ref="K34:K35"/>
    <mergeCell ref="L34:L35"/>
    <mergeCell ref="K42:L43"/>
    <mergeCell ref="D22:D23"/>
    <mergeCell ref="E22:E23"/>
    <mergeCell ref="L24:L25"/>
    <mergeCell ref="K26:K27"/>
    <mergeCell ref="L26:L27"/>
    <mergeCell ref="I26:I27"/>
    <mergeCell ref="I28:I29"/>
    <mergeCell ref="J28:J29"/>
    <mergeCell ref="K28:K29"/>
    <mergeCell ref="L38:L39"/>
    <mergeCell ref="J32:J33"/>
    <mergeCell ref="L36:L37"/>
    <mergeCell ref="K32:K33"/>
    <mergeCell ref="L32:L33"/>
    <mergeCell ref="H36:H37"/>
    <mergeCell ref="J36:J37"/>
    <mergeCell ref="L22:L23"/>
    <mergeCell ref="F12:F13"/>
    <mergeCell ref="G30:G31"/>
    <mergeCell ref="G24:G25"/>
    <mergeCell ref="H18:H19"/>
    <mergeCell ref="I18:I19"/>
    <mergeCell ref="G20:G21"/>
    <mergeCell ref="J16:J17"/>
    <mergeCell ref="K16:K17"/>
    <mergeCell ref="L16:L17"/>
    <mergeCell ref="K14:K15"/>
    <mergeCell ref="L14:L15"/>
    <mergeCell ref="J14:J15"/>
    <mergeCell ref="G18:G19"/>
    <mergeCell ref="K18:K19"/>
    <mergeCell ref="L18:L19"/>
    <mergeCell ref="K20:K21"/>
    <mergeCell ref="K24:K25"/>
    <mergeCell ref="L20:L21"/>
    <mergeCell ref="G26:G27"/>
    <mergeCell ref="H22:H23"/>
    <mergeCell ref="I22:I23"/>
    <mergeCell ref="G28:G29"/>
    <mergeCell ref="J22:J23"/>
    <mergeCell ref="K22:K23"/>
    <mergeCell ref="L12:L13"/>
    <mergeCell ref="K12:K13"/>
    <mergeCell ref="G16:G17"/>
    <mergeCell ref="H14:H15"/>
    <mergeCell ref="I14:I15"/>
    <mergeCell ref="A16:A17"/>
    <mergeCell ref="G8:G11"/>
    <mergeCell ref="A12:A13"/>
    <mergeCell ref="G14:G15"/>
    <mergeCell ref="H16:H17"/>
    <mergeCell ref="I16:I17"/>
    <mergeCell ref="B12:B13"/>
    <mergeCell ref="C12:C13"/>
    <mergeCell ref="D12:D13"/>
    <mergeCell ref="E12:E13"/>
    <mergeCell ref="C14:C15"/>
    <mergeCell ref="E14:E15"/>
    <mergeCell ref="F14:F15"/>
    <mergeCell ref="F16:F17"/>
    <mergeCell ref="H12:H13"/>
    <mergeCell ref="I12:I13"/>
    <mergeCell ref="J12:J13"/>
    <mergeCell ref="A14:A15"/>
    <mergeCell ref="G12:G13"/>
    <mergeCell ref="H30:H31"/>
    <mergeCell ref="H32:H33"/>
    <mergeCell ref="I30:I31"/>
    <mergeCell ref="I32:I33"/>
    <mergeCell ref="A20:A21"/>
    <mergeCell ref="J18:J19"/>
    <mergeCell ref="I20:I21"/>
    <mergeCell ref="J20:J21"/>
    <mergeCell ref="H20:H21"/>
    <mergeCell ref="I24:I25"/>
    <mergeCell ref="J24:J25"/>
    <mergeCell ref="H24:H25"/>
    <mergeCell ref="J26:J27"/>
    <mergeCell ref="H26:H27"/>
    <mergeCell ref="G32:G33"/>
    <mergeCell ref="G40:G41"/>
    <mergeCell ref="H34:H35"/>
    <mergeCell ref="J34:J35"/>
    <mergeCell ref="A34:A35"/>
    <mergeCell ref="B42:D43"/>
    <mergeCell ref="H38:H39"/>
    <mergeCell ref="I34:I35"/>
    <mergeCell ref="B14:B15"/>
    <mergeCell ref="B18:B19"/>
    <mergeCell ref="B20:B21"/>
    <mergeCell ref="B16:B17"/>
    <mergeCell ref="D14:D15"/>
    <mergeCell ref="D16:D17"/>
    <mergeCell ref="D18:D19"/>
    <mergeCell ref="D20:D21"/>
    <mergeCell ref="A18:A19"/>
    <mergeCell ref="C18:C19"/>
    <mergeCell ref="E18:E19"/>
    <mergeCell ref="A32:A33"/>
    <mergeCell ref="F18:F19"/>
    <mergeCell ref="H40:H41"/>
    <mergeCell ref="J40:J41"/>
    <mergeCell ref="A38:A39"/>
    <mergeCell ref="A36:A37"/>
  </mergeCells>
  <pageMargins left="0.7" right="0.7" top="0.75" bottom="0.75" header="0.3" footer="0.3"/>
  <pageSetup scale="60"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S48"/>
  <sheetViews>
    <sheetView showGridLines="0" view="pageBreakPreview" zoomScaleNormal="100" zoomScaleSheetLayoutView="100" workbookViewId="0">
      <selection activeCell="G18" sqref="G18:G19"/>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24" customWidth="1"/>
    <col min="7" max="7" width="20.5703125" customWidth="1"/>
    <col min="8" max="8" width="29" customWidth="1"/>
    <col min="9" max="9" width="19.42578125" customWidth="1"/>
    <col min="10" max="10" width="3.140625" customWidth="1"/>
    <col min="11" max="11" width="22.140625" customWidth="1"/>
    <col min="12" max="12" width="16.85546875" customWidth="1"/>
    <col min="13" max="13" width="20.42578125" customWidth="1"/>
    <col min="14" max="14" width="27" customWidth="1"/>
    <col min="15" max="15" width="27.7109375" customWidth="1"/>
    <col min="16" max="16" width="19.5703125" customWidth="1"/>
    <col min="17" max="17" width="17.85546875" bestFit="1" customWidth="1"/>
    <col min="18" max="18" width="15.140625" bestFit="1" customWidth="1"/>
  </cols>
  <sheetData>
    <row r="8" spans="1:19" ht="45" x14ac:dyDescent="0.25">
      <c r="A8" s="1"/>
      <c r="B8" s="2" t="s">
        <v>0</v>
      </c>
      <c r="C8" s="2"/>
      <c r="D8" s="2" t="s">
        <v>78</v>
      </c>
      <c r="E8" s="2"/>
      <c r="F8" s="2" t="s">
        <v>88</v>
      </c>
      <c r="G8" s="2" t="s">
        <v>89</v>
      </c>
      <c r="H8" s="2" t="s">
        <v>90</v>
      </c>
      <c r="I8" s="2" t="s">
        <v>30</v>
      </c>
      <c r="J8" s="113"/>
      <c r="K8" s="2" t="s">
        <v>0</v>
      </c>
      <c r="L8" s="2" t="s">
        <v>78</v>
      </c>
      <c r="M8" s="2" t="s">
        <v>88</v>
      </c>
      <c r="N8" s="2" t="s">
        <v>89</v>
      </c>
      <c r="O8" s="2" t="s">
        <v>90</v>
      </c>
      <c r="P8" s="2" t="s">
        <v>30</v>
      </c>
      <c r="Q8" s="13"/>
      <c r="R8" s="13"/>
      <c r="S8" s="13"/>
    </row>
    <row r="9" spans="1:19" x14ac:dyDescent="0.25">
      <c r="A9" s="1"/>
      <c r="B9" s="3"/>
      <c r="C9" s="3"/>
      <c r="D9" s="3"/>
      <c r="E9" s="3"/>
      <c r="F9" s="3"/>
      <c r="G9" s="3"/>
      <c r="H9" s="3"/>
      <c r="I9" s="3"/>
      <c r="J9" s="113"/>
      <c r="K9" s="3"/>
      <c r="L9" s="3"/>
      <c r="M9" s="3"/>
      <c r="N9" s="3"/>
      <c r="O9" s="3"/>
      <c r="P9" s="3"/>
      <c r="Q9" s="14"/>
      <c r="R9" s="14"/>
      <c r="S9" s="14"/>
    </row>
    <row r="10" spans="1:19" ht="18" x14ac:dyDescent="0.25">
      <c r="A10" s="6"/>
      <c r="B10" s="6"/>
      <c r="C10" s="6"/>
      <c r="D10" s="11"/>
      <c r="E10" s="6"/>
      <c r="F10" s="12"/>
      <c r="G10" s="12" t="s">
        <v>3</v>
      </c>
      <c r="H10" s="6"/>
      <c r="I10" s="6"/>
      <c r="J10" s="113"/>
      <c r="K10" s="6"/>
      <c r="L10" s="11"/>
      <c r="M10" s="12"/>
      <c r="N10" s="11" t="s">
        <v>4</v>
      </c>
      <c r="O10" s="6"/>
      <c r="P10" s="6"/>
      <c r="Q10" s="15"/>
      <c r="R10" s="15"/>
      <c r="S10" s="16"/>
    </row>
    <row r="11" spans="1:19" x14ac:dyDescent="0.25">
      <c r="A11" s="6"/>
      <c r="B11" s="9"/>
      <c r="C11" s="9"/>
      <c r="D11" s="9"/>
      <c r="E11" s="9"/>
      <c r="F11" s="9"/>
      <c r="G11" s="9"/>
      <c r="H11" s="21"/>
      <c r="I11" s="9"/>
      <c r="J11" s="117"/>
      <c r="K11" s="9"/>
      <c r="L11" s="9"/>
      <c r="M11" s="9"/>
      <c r="N11" s="9"/>
      <c r="O11" s="9"/>
      <c r="P11" s="9"/>
      <c r="Q11" s="15"/>
      <c r="R11" s="15"/>
      <c r="S11" s="15"/>
    </row>
    <row r="12" spans="1:19" ht="15.75" customHeight="1" x14ac:dyDescent="0.25">
      <c r="A12" s="109">
        <v>1</v>
      </c>
      <c r="B12" s="114" t="s">
        <v>7</v>
      </c>
      <c r="C12" s="106"/>
      <c r="D12" s="107">
        <v>100000000</v>
      </c>
      <c r="E12" s="106"/>
      <c r="F12" s="122">
        <v>13888889.699999999</v>
      </c>
      <c r="G12" s="132">
        <v>0</v>
      </c>
      <c r="H12" s="122">
        <v>13888889.699999999</v>
      </c>
      <c r="I12" s="122">
        <f>'FORMATO 2 '!F12:F13</f>
        <v>0</v>
      </c>
      <c r="J12" s="109">
        <v>7</v>
      </c>
      <c r="K12" s="112" t="s">
        <v>9</v>
      </c>
      <c r="L12" s="122">
        <v>500000000</v>
      </c>
      <c r="M12" s="122">
        <v>184635859.34</v>
      </c>
      <c r="N12" s="138">
        <v>0</v>
      </c>
      <c r="O12" s="122">
        <v>6224066.4000000004</v>
      </c>
      <c r="P12" s="122">
        <f>'FORMATO 2 '!L12</f>
        <v>178411792.94</v>
      </c>
      <c r="Q12" s="27"/>
    </row>
    <row r="13" spans="1:19" ht="15.75" customHeight="1" x14ac:dyDescent="0.25">
      <c r="A13" s="109"/>
      <c r="B13" s="114"/>
      <c r="C13" s="106"/>
      <c r="D13" s="107"/>
      <c r="E13" s="106"/>
      <c r="F13" s="122"/>
      <c r="G13" s="133"/>
      <c r="H13" s="122"/>
      <c r="I13" s="122"/>
      <c r="J13" s="109"/>
      <c r="K13" s="112"/>
      <c r="L13" s="122"/>
      <c r="M13" s="122"/>
      <c r="N13" s="138"/>
      <c r="O13" s="122"/>
      <c r="P13" s="122"/>
      <c r="Q13" s="27"/>
      <c r="R13" s="27"/>
    </row>
    <row r="14" spans="1:19" ht="15.75" customHeight="1" x14ac:dyDescent="0.25">
      <c r="A14" s="109">
        <f>A12+1</f>
        <v>2</v>
      </c>
      <c r="B14" s="114" t="s">
        <v>8</v>
      </c>
      <c r="C14" s="87"/>
      <c r="D14" s="107">
        <v>5115348231</v>
      </c>
      <c r="E14" s="87"/>
      <c r="F14" s="122">
        <v>5101952482.8400002</v>
      </c>
      <c r="G14" s="107">
        <v>0</v>
      </c>
      <c r="H14" s="122">
        <v>8381915.4400000004</v>
      </c>
      <c r="I14" s="122">
        <f>'FORMATO 2 '!F14:F15</f>
        <v>5093570567.3900003</v>
      </c>
      <c r="J14" s="109">
        <f>J12+1</f>
        <v>8</v>
      </c>
      <c r="K14" s="112" t="s">
        <v>9</v>
      </c>
      <c r="L14" s="122">
        <v>1750000000</v>
      </c>
      <c r="M14" s="122">
        <v>761919663.29999995</v>
      </c>
      <c r="N14" s="138">
        <v>0</v>
      </c>
      <c r="O14" s="122">
        <v>25397322.18</v>
      </c>
      <c r="P14" s="122">
        <f>'FORMATO 2 '!L14</f>
        <v>736522341.13</v>
      </c>
      <c r="Q14" s="24"/>
      <c r="R14" s="25"/>
    </row>
    <row r="15" spans="1:19" ht="15.75" customHeight="1" x14ac:dyDescent="0.25">
      <c r="A15" s="109"/>
      <c r="B15" s="114"/>
      <c r="C15" s="87"/>
      <c r="D15" s="107">
        <v>3000000000</v>
      </c>
      <c r="E15" s="87"/>
      <c r="F15" s="122"/>
      <c r="G15" s="107"/>
      <c r="H15" s="122"/>
      <c r="I15" s="122"/>
      <c r="J15" s="109"/>
      <c r="K15" s="112"/>
      <c r="L15" s="122"/>
      <c r="M15" s="122"/>
      <c r="N15" s="138"/>
      <c r="O15" s="122"/>
      <c r="P15" s="122"/>
      <c r="Q15" s="25"/>
      <c r="R15" s="26"/>
    </row>
    <row r="16" spans="1:19" ht="15.75" customHeight="1" x14ac:dyDescent="0.25">
      <c r="A16" s="109">
        <f t="shared" ref="A16" si="0">A14+1</f>
        <v>3</v>
      </c>
      <c r="B16" s="114" t="s">
        <v>86</v>
      </c>
      <c r="C16" s="87"/>
      <c r="D16" s="107">
        <v>3000000000</v>
      </c>
      <c r="E16" s="87"/>
      <c r="F16" s="122">
        <f>247161754.81+2749449501.35</f>
        <v>2996611256.1599998</v>
      </c>
      <c r="G16" s="107">
        <v>0</v>
      </c>
      <c r="H16" s="122">
        <v>4965084.28</v>
      </c>
      <c r="I16" s="122">
        <f>'FORMATO 2 '!F16:F17</f>
        <v>2991646171.8800001</v>
      </c>
      <c r="J16" s="109">
        <f t="shared" ref="J16" si="1">J14+1</f>
        <v>9</v>
      </c>
      <c r="K16" s="112" t="s">
        <v>9</v>
      </c>
      <c r="L16" s="122">
        <v>1920000000</v>
      </c>
      <c r="M16" s="122">
        <v>1001092957.13</v>
      </c>
      <c r="N16" s="138">
        <v>0</v>
      </c>
      <c r="O16" s="122">
        <v>33446001.510000002</v>
      </c>
      <c r="P16" s="122">
        <f>'FORMATO 2 '!L16</f>
        <v>967646955.47000003</v>
      </c>
      <c r="Q16" s="25"/>
      <c r="R16" s="26"/>
    </row>
    <row r="17" spans="1:18" ht="15.75" customHeight="1" x14ac:dyDescent="0.25">
      <c r="A17" s="109"/>
      <c r="B17" s="114"/>
      <c r="C17" s="87"/>
      <c r="D17" s="107">
        <v>1000000000</v>
      </c>
      <c r="E17" s="87"/>
      <c r="F17" s="122"/>
      <c r="G17" s="107"/>
      <c r="H17" s="122"/>
      <c r="I17" s="122"/>
      <c r="J17" s="109"/>
      <c r="K17" s="112"/>
      <c r="L17" s="122"/>
      <c r="M17" s="122"/>
      <c r="N17" s="138"/>
      <c r="O17" s="122"/>
      <c r="P17" s="122"/>
      <c r="Q17" s="25"/>
      <c r="R17" s="26"/>
    </row>
    <row r="18" spans="1:18" ht="15.75" customHeight="1" x14ac:dyDescent="0.25">
      <c r="A18" s="109">
        <f t="shared" ref="A18" si="2">A16+1</f>
        <v>4</v>
      </c>
      <c r="B18" s="114" t="s">
        <v>87</v>
      </c>
      <c r="C18" s="87"/>
      <c r="D18" s="107">
        <v>2000000000</v>
      </c>
      <c r="E18" s="87"/>
      <c r="F18" s="122">
        <v>1998914000</v>
      </c>
      <c r="G18" s="107">
        <v>0</v>
      </c>
      <c r="H18" s="122">
        <v>3312000</v>
      </c>
      <c r="I18" s="122">
        <f>'FORMATO 2 '!F18:F19</f>
        <v>1995602000</v>
      </c>
      <c r="J18" s="109">
        <f t="shared" ref="J18" si="3">J16+1</f>
        <v>10</v>
      </c>
      <c r="K18" s="112" t="s">
        <v>9</v>
      </c>
      <c r="L18" s="122">
        <v>1000000000</v>
      </c>
      <c r="M18" s="122">
        <v>822449632.61000001</v>
      </c>
      <c r="N18" s="131">
        <v>0</v>
      </c>
      <c r="O18" s="122">
        <v>12461358.060000001</v>
      </c>
      <c r="P18" s="122">
        <f>'FORMATO 2 '!L18</f>
        <v>809988274.54999995</v>
      </c>
      <c r="Q18" s="25"/>
    </row>
    <row r="19" spans="1:18" ht="15.75" customHeight="1" x14ac:dyDescent="0.25">
      <c r="A19" s="109"/>
      <c r="B19" s="114"/>
      <c r="C19" s="87"/>
      <c r="D19" s="107">
        <v>1000000000</v>
      </c>
      <c r="E19" s="87"/>
      <c r="F19" s="122"/>
      <c r="G19" s="107"/>
      <c r="H19" s="122"/>
      <c r="I19" s="122"/>
      <c r="J19" s="109"/>
      <c r="K19" s="112"/>
      <c r="L19" s="122"/>
      <c r="M19" s="122"/>
      <c r="N19" s="131"/>
      <c r="O19" s="122"/>
      <c r="P19" s="122"/>
      <c r="Q19" s="25"/>
      <c r="R19" s="26"/>
    </row>
    <row r="20" spans="1:18" ht="15.75" customHeight="1" x14ac:dyDescent="0.25">
      <c r="A20" s="109">
        <f t="shared" ref="A20" si="4">A18+1</f>
        <v>5</v>
      </c>
      <c r="B20" s="114" t="s">
        <v>87</v>
      </c>
      <c r="C20" s="87"/>
      <c r="D20" s="107">
        <v>1000000000</v>
      </c>
      <c r="E20" s="87"/>
      <c r="F20" s="122">
        <v>999457000</v>
      </c>
      <c r="G20" s="107">
        <v>0</v>
      </c>
      <c r="H20" s="122">
        <v>1656000</v>
      </c>
      <c r="I20" s="122">
        <f>'FORMATO 2 '!F20:F21</f>
        <v>997801000</v>
      </c>
      <c r="J20" s="109">
        <f t="shared" ref="J20" si="5">J18+1</f>
        <v>11</v>
      </c>
      <c r="K20" s="112" t="s">
        <v>69</v>
      </c>
      <c r="L20" s="122">
        <v>1000000000</v>
      </c>
      <c r="M20" s="122">
        <v>995600150</v>
      </c>
      <c r="N20" s="131">
        <v>0</v>
      </c>
      <c r="O20" s="122">
        <v>0</v>
      </c>
      <c r="P20" s="122">
        <f>'FORMATO 2 '!L20</f>
        <v>995600150</v>
      </c>
    </row>
    <row r="21" spans="1:18" ht="15.75" customHeight="1" x14ac:dyDescent="0.25">
      <c r="A21" s="109"/>
      <c r="B21" s="114"/>
      <c r="C21" s="87"/>
      <c r="D21" s="107">
        <v>1000000000</v>
      </c>
      <c r="E21" s="87"/>
      <c r="F21" s="122"/>
      <c r="G21" s="107"/>
      <c r="H21" s="122"/>
      <c r="I21" s="122"/>
      <c r="J21" s="109"/>
      <c r="K21" s="112"/>
      <c r="L21" s="122"/>
      <c r="M21" s="122"/>
      <c r="N21" s="131"/>
      <c r="O21" s="122"/>
      <c r="P21" s="122"/>
      <c r="Q21" s="25"/>
      <c r="R21" s="26"/>
    </row>
    <row r="22" spans="1:18" ht="15.75" customHeight="1" x14ac:dyDescent="0.25">
      <c r="A22" s="109">
        <f t="shared" ref="A22" si="6">A20+1</f>
        <v>6</v>
      </c>
      <c r="B22" s="114" t="s">
        <v>8</v>
      </c>
      <c r="C22" s="106"/>
      <c r="D22" s="107">
        <v>2300000000</v>
      </c>
      <c r="E22" s="106"/>
      <c r="F22" s="134">
        <v>0</v>
      </c>
      <c r="G22" s="132">
        <v>254000000</v>
      </c>
      <c r="H22" s="122">
        <v>272402</v>
      </c>
      <c r="I22" s="122">
        <f>'FORMATO 2 '!F22:F23</f>
        <v>253727598</v>
      </c>
      <c r="J22" s="109">
        <f t="shared" ref="J22" si="7">J20+1</f>
        <v>12</v>
      </c>
      <c r="K22" s="112" t="s">
        <v>69</v>
      </c>
      <c r="L22" s="122">
        <v>300000000</v>
      </c>
      <c r="M22" s="122">
        <v>300000000</v>
      </c>
      <c r="N22" s="131">
        <v>0</v>
      </c>
      <c r="O22" s="122">
        <v>0</v>
      </c>
      <c r="P22" s="122">
        <f>'FORMATO 2 '!L22</f>
        <v>300000000</v>
      </c>
    </row>
    <row r="23" spans="1:18" ht="15.75" customHeight="1" x14ac:dyDescent="0.25">
      <c r="A23" s="109"/>
      <c r="B23" s="114"/>
      <c r="C23" s="106"/>
      <c r="D23" s="107">
        <v>1000000000</v>
      </c>
      <c r="E23" s="106"/>
      <c r="F23" s="134"/>
      <c r="G23" s="133"/>
      <c r="H23" s="122"/>
      <c r="I23" s="122"/>
      <c r="J23" s="109"/>
      <c r="K23" s="112"/>
      <c r="L23" s="122"/>
      <c r="M23" s="122"/>
      <c r="N23" s="131"/>
      <c r="O23" s="122"/>
      <c r="P23" s="122"/>
    </row>
    <row r="24" spans="1:18" ht="15.75" customHeight="1" x14ac:dyDescent="0.25">
      <c r="A24" s="92"/>
      <c r="B24" s="90"/>
      <c r="C24" s="90"/>
      <c r="D24" s="90"/>
      <c r="E24" s="90"/>
      <c r="F24" s="90"/>
      <c r="G24" s="90"/>
      <c r="H24" s="93"/>
      <c r="I24" s="90"/>
      <c r="J24" s="109">
        <f t="shared" ref="J24" si="8">J22+1</f>
        <v>13</v>
      </c>
      <c r="K24" s="112" t="s">
        <v>69</v>
      </c>
      <c r="L24" s="122">
        <v>299888355</v>
      </c>
      <c r="M24" s="122">
        <v>299888355</v>
      </c>
      <c r="N24" s="131">
        <v>0</v>
      </c>
      <c r="O24" s="122">
        <v>0</v>
      </c>
      <c r="P24" s="122">
        <f>'FORMATO 2 '!L24</f>
        <v>299888355</v>
      </c>
    </row>
    <row r="25" spans="1:18" ht="15.75" customHeight="1" x14ac:dyDescent="0.25">
      <c r="A25" s="92"/>
      <c r="B25" s="90"/>
      <c r="C25" s="90"/>
      <c r="D25" s="90"/>
      <c r="E25" s="90"/>
      <c r="F25" s="90"/>
      <c r="G25" s="90"/>
      <c r="H25" s="90"/>
      <c r="I25" s="90"/>
      <c r="J25" s="109"/>
      <c r="K25" s="112"/>
      <c r="L25" s="122"/>
      <c r="M25" s="122"/>
      <c r="N25" s="131"/>
      <c r="O25" s="122"/>
      <c r="P25" s="122"/>
    </row>
    <row r="26" spans="1:18" ht="15.75" customHeight="1" x14ac:dyDescent="0.25">
      <c r="A26" s="92"/>
      <c r="B26" s="90"/>
      <c r="C26" s="90"/>
      <c r="D26" s="90"/>
      <c r="E26" s="90"/>
      <c r="F26" s="90"/>
      <c r="G26" s="90"/>
      <c r="H26" s="90"/>
      <c r="I26" s="90"/>
      <c r="J26" s="109">
        <f t="shared" ref="J26" si="9">J24+1</f>
        <v>14</v>
      </c>
      <c r="K26" s="112" t="s">
        <v>69</v>
      </c>
      <c r="L26" s="122">
        <v>223786059</v>
      </c>
      <c r="M26" s="122">
        <v>211994864</v>
      </c>
      <c r="N26" s="131">
        <v>0</v>
      </c>
      <c r="O26" s="122">
        <v>0</v>
      </c>
      <c r="P26" s="122">
        <f>'FORMATO 2 '!L26</f>
        <v>211994864</v>
      </c>
    </row>
    <row r="27" spans="1:18" ht="15.75" customHeight="1" x14ac:dyDescent="0.25">
      <c r="A27" s="92"/>
      <c r="B27" s="90"/>
      <c r="C27" s="90"/>
      <c r="D27" s="90"/>
      <c r="E27" s="90"/>
      <c r="F27" s="90"/>
      <c r="G27" s="90"/>
      <c r="H27" s="90"/>
      <c r="I27" s="90"/>
      <c r="J27" s="109"/>
      <c r="K27" s="112"/>
      <c r="L27" s="122"/>
      <c r="M27" s="122"/>
      <c r="N27" s="131"/>
      <c r="O27" s="122"/>
      <c r="P27" s="122"/>
    </row>
    <row r="28" spans="1:18" ht="15" customHeight="1" x14ac:dyDescent="0.25">
      <c r="A28" s="92"/>
      <c r="B28" s="90"/>
      <c r="C28" s="90"/>
      <c r="D28" s="90"/>
      <c r="E28" s="90"/>
      <c r="F28" s="90"/>
      <c r="G28" s="90"/>
      <c r="H28" s="90"/>
      <c r="I28" s="90"/>
      <c r="J28" s="109">
        <f t="shared" ref="J28" si="10">J26+1</f>
        <v>15</v>
      </c>
      <c r="K28" s="112" t="s">
        <v>69</v>
      </c>
      <c r="L28" s="122">
        <v>500379494</v>
      </c>
      <c r="M28" s="122">
        <v>500379494</v>
      </c>
      <c r="N28" s="131">
        <v>0</v>
      </c>
      <c r="O28" s="122">
        <v>0</v>
      </c>
      <c r="P28" s="122">
        <f>'FORMATO 2 '!L28</f>
        <v>500379494</v>
      </c>
    </row>
    <row r="29" spans="1:18" ht="15" customHeight="1" x14ac:dyDescent="0.25">
      <c r="A29" s="92"/>
      <c r="B29" s="90"/>
      <c r="C29" s="90"/>
      <c r="D29" s="90"/>
      <c r="E29" s="90"/>
      <c r="F29" s="90"/>
      <c r="G29" s="90"/>
      <c r="H29" s="90"/>
      <c r="I29" s="90"/>
      <c r="J29" s="109"/>
      <c r="K29" s="112"/>
      <c r="L29" s="122"/>
      <c r="M29" s="122"/>
      <c r="N29" s="131"/>
      <c r="O29" s="122"/>
      <c r="P29" s="122"/>
    </row>
    <row r="30" spans="1:18" ht="15.75" customHeight="1" x14ac:dyDescent="0.25">
      <c r="A30" s="92"/>
      <c r="B30" s="94"/>
      <c r="C30" s="94"/>
      <c r="D30" s="94"/>
      <c r="E30" s="94"/>
      <c r="F30" s="94"/>
      <c r="G30" s="94"/>
      <c r="H30" s="90"/>
      <c r="I30" s="90"/>
      <c r="J30" s="109">
        <f t="shared" ref="J30" si="11">J28+1</f>
        <v>16</v>
      </c>
      <c r="K30" s="112" t="s">
        <v>69</v>
      </c>
      <c r="L30" s="122">
        <v>86788886</v>
      </c>
      <c r="M30" s="122">
        <v>86788886</v>
      </c>
      <c r="N30" s="131">
        <v>0</v>
      </c>
      <c r="O30" s="122">
        <v>0</v>
      </c>
      <c r="P30" s="122">
        <f>'FORMATO 2 '!L30</f>
        <v>86788886</v>
      </c>
    </row>
    <row r="31" spans="1:18" ht="15.75" customHeight="1" x14ac:dyDescent="0.25">
      <c r="A31" s="92"/>
      <c r="B31" s="94"/>
      <c r="C31" s="94"/>
      <c r="D31" s="94"/>
      <c r="E31" s="94"/>
      <c r="F31" s="94"/>
      <c r="G31" s="94"/>
      <c r="H31" s="90"/>
      <c r="I31" s="90"/>
      <c r="J31" s="109"/>
      <c r="K31" s="112"/>
      <c r="L31" s="122"/>
      <c r="M31" s="122"/>
      <c r="N31" s="131"/>
      <c r="O31" s="122"/>
      <c r="P31" s="122"/>
    </row>
    <row r="32" spans="1:18" ht="15" customHeight="1" x14ac:dyDescent="0.25">
      <c r="A32" s="92"/>
      <c r="B32" s="90"/>
      <c r="C32" s="90"/>
      <c r="D32" s="90"/>
      <c r="E32" s="90"/>
      <c r="F32" s="93"/>
      <c r="G32" s="90"/>
      <c r="H32" s="90"/>
      <c r="I32" s="90"/>
      <c r="J32" s="109">
        <f t="shared" ref="J32:J40" si="12">J30+1</f>
        <v>17</v>
      </c>
      <c r="K32" s="112" t="s">
        <v>69</v>
      </c>
      <c r="L32" s="122">
        <v>56998668</v>
      </c>
      <c r="M32" s="122">
        <v>56000000</v>
      </c>
      <c r="N32" s="131">
        <v>0</v>
      </c>
      <c r="O32" s="122">
        <v>0</v>
      </c>
      <c r="P32" s="122">
        <f>'FORMATO 2 '!L32</f>
        <v>56000000</v>
      </c>
    </row>
    <row r="33" spans="1:18" ht="15" customHeight="1" x14ac:dyDescent="0.25">
      <c r="A33" s="92"/>
      <c r="B33" s="90"/>
      <c r="C33" s="90"/>
      <c r="D33" s="90"/>
      <c r="E33" s="90"/>
      <c r="F33" s="93"/>
      <c r="G33" s="90"/>
      <c r="H33" s="90"/>
      <c r="I33" s="90"/>
      <c r="J33" s="109"/>
      <c r="K33" s="112"/>
      <c r="L33" s="122"/>
      <c r="M33" s="122"/>
      <c r="N33" s="131"/>
      <c r="O33" s="122"/>
      <c r="P33" s="122"/>
    </row>
    <row r="34" spans="1:18" ht="15" customHeight="1" x14ac:dyDescent="0.25">
      <c r="A34" s="92"/>
      <c r="B34" s="90"/>
      <c r="C34" s="90"/>
      <c r="D34" s="90"/>
      <c r="E34" s="90"/>
      <c r="F34" s="93"/>
      <c r="G34" s="90"/>
      <c r="H34" s="90"/>
      <c r="I34" s="90"/>
      <c r="J34" s="109">
        <f t="shared" si="12"/>
        <v>18</v>
      </c>
      <c r="K34" s="112" t="s">
        <v>9</v>
      </c>
      <c r="L34" s="122">
        <v>2500000000</v>
      </c>
      <c r="M34" s="122">
        <v>2494452386.6500001</v>
      </c>
      <c r="N34" s="131"/>
      <c r="O34" s="122">
        <v>4170511.2</v>
      </c>
      <c r="P34" s="122">
        <f>'FORMATO 2 '!L34</f>
        <v>2490281875.4499998</v>
      </c>
    </row>
    <row r="35" spans="1:18" ht="15" customHeight="1" x14ac:dyDescent="0.25">
      <c r="A35" s="92"/>
      <c r="B35" s="90"/>
      <c r="C35" s="90"/>
      <c r="D35" s="90"/>
      <c r="E35" s="90"/>
      <c r="F35" s="90"/>
      <c r="G35" s="90"/>
      <c r="H35" s="90"/>
      <c r="I35" s="90"/>
      <c r="J35" s="109"/>
      <c r="K35" s="112"/>
      <c r="L35" s="122"/>
      <c r="M35" s="122"/>
      <c r="N35" s="131"/>
      <c r="O35" s="122"/>
      <c r="P35" s="122"/>
    </row>
    <row r="36" spans="1:18" ht="15" customHeight="1" x14ac:dyDescent="0.25">
      <c r="A36" s="92"/>
      <c r="B36" s="90"/>
      <c r="C36" s="90"/>
      <c r="D36" s="90"/>
      <c r="E36" s="90"/>
      <c r="F36" s="90"/>
      <c r="G36" s="90"/>
      <c r="H36" s="90"/>
      <c r="I36" s="90"/>
      <c r="J36" s="109">
        <f t="shared" si="12"/>
        <v>19</v>
      </c>
      <c r="K36" s="112" t="s">
        <v>9</v>
      </c>
      <c r="L36" s="122">
        <v>569432472.52999997</v>
      </c>
      <c r="M36" s="122">
        <v>567036942.88</v>
      </c>
      <c r="N36" s="131"/>
      <c r="O36" s="122">
        <v>948037.31</v>
      </c>
      <c r="P36" s="122">
        <f>'FORMATO 2 '!L36</f>
        <v>566088905.57000005</v>
      </c>
    </row>
    <row r="37" spans="1:18" ht="15" customHeight="1" x14ac:dyDescent="0.25">
      <c r="A37" s="92"/>
      <c r="B37" s="90"/>
      <c r="C37" s="90"/>
      <c r="D37" s="90"/>
      <c r="E37" s="90"/>
      <c r="F37" s="90"/>
      <c r="G37" s="90"/>
      <c r="H37" s="90"/>
      <c r="I37" s="90"/>
      <c r="J37" s="109"/>
      <c r="K37" s="112"/>
      <c r="L37" s="122"/>
      <c r="M37" s="122"/>
      <c r="N37" s="131"/>
      <c r="O37" s="122"/>
      <c r="P37" s="122"/>
    </row>
    <row r="38" spans="1:18" ht="15" customHeight="1" x14ac:dyDescent="0.25">
      <c r="A38" s="92"/>
      <c r="B38" s="90"/>
      <c r="C38" s="90"/>
      <c r="D38" s="90"/>
      <c r="E38" s="90"/>
      <c r="F38" s="90"/>
      <c r="G38" s="90"/>
      <c r="H38" s="90"/>
      <c r="I38" s="90"/>
      <c r="J38" s="109">
        <f t="shared" si="12"/>
        <v>20</v>
      </c>
      <c r="K38" s="112" t="s">
        <v>9</v>
      </c>
      <c r="L38" s="122">
        <v>2250000000</v>
      </c>
      <c r="M38" s="122">
        <v>100000</v>
      </c>
      <c r="N38" s="131">
        <v>0</v>
      </c>
      <c r="O38" s="122">
        <v>167.1</v>
      </c>
      <c r="P38" s="122">
        <f>'FORMATO 2 '!L38</f>
        <v>99832.9</v>
      </c>
    </row>
    <row r="39" spans="1:18" ht="15" customHeight="1" x14ac:dyDescent="0.25">
      <c r="A39" s="92"/>
      <c r="B39" s="90"/>
      <c r="C39" s="90"/>
      <c r="D39" s="90"/>
      <c r="E39" s="90"/>
      <c r="F39" s="90"/>
      <c r="G39" s="90"/>
      <c r="H39" s="90"/>
      <c r="I39" s="90"/>
      <c r="J39" s="109"/>
      <c r="K39" s="112"/>
      <c r="L39" s="122"/>
      <c r="M39" s="122"/>
      <c r="N39" s="131"/>
      <c r="O39" s="122"/>
      <c r="P39" s="122"/>
    </row>
    <row r="40" spans="1:18" ht="15" customHeight="1" x14ac:dyDescent="0.25">
      <c r="A40" s="92"/>
      <c r="B40" s="90"/>
      <c r="C40" s="90"/>
      <c r="D40" s="90"/>
      <c r="E40" s="90"/>
      <c r="F40" s="90"/>
      <c r="G40" s="90"/>
      <c r="H40" s="90"/>
      <c r="I40" s="90"/>
      <c r="J40" s="109">
        <f t="shared" si="12"/>
        <v>21</v>
      </c>
      <c r="K40" s="112" t="s">
        <v>9</v>
      </c>
      <c r="L40" s="122">
        <v>700000000</v>
      </c>
      <c r="M40" s="122">
        <v>100000</v>
      </c>
      <c r="N40" s="131">
        <v>230000000</v>
      </c>
      <c r="O40" s="122">
        <v>257537.07</v>
      </c>
      <c r="P40" s="122">
        <f>'FORMATO 2 '!L40</f>
        <v>229842462.93000001</v>
      </c>
    </row>
    <row r="41" spans="1:18" ht="15" customHeight="1" x14ac:dyDescent="0.25">
      <c r="A41" s="92"/>
      <c r="B41" s="90"/>
      <c r="C41" s="90"/>
      <c r="D41" s="90"/>
      <c r="E41" s="90"/>
      <c r="F41" s="90"/>
      <c r="G41" s="90"/>
      <c r="H41" s="90"/>
      <c r="I41" s="90"/>
      <c r="J41" s="109"/>
      <c r="K41" s="112"/>
      <c r="L41" s="122"/>
      <c r="M41" s="122"/>
      <c r="N41" s="131"/>
      <c r="O41" s="122"/>
      <c r="P41" s="122"/>
    </row>
    <row r="42" spans="1:18" ht="15" customHeight="1" x14ac:dyDescent="0.25">
      <c r="A42" s="95" t="s">
        <v>27</v>
      </c>
      <c r="B42" s="95"/>
      <c r="C42" s="95"/>
      <c r="D42" s="95"/>
      <c r="E42" s="135">
        <f>SUM(I12:I23)</f>
        <v>11332347337.27</v>
      </c>
      <c r="F42" s="135"/>
      <c r="G42" s="135"/>
      <c r="H42" s="135"/>
      <c r="I42" s="135"/>
      <c r="J42" s="96"/>
      <c r="K42" s="136" t="s">
        <v>28</v>
      </c>
      <c r="L42" s="136"/>
      <c r="M42" s="127">
        <f>SUM(P12:P41)-P20-P22-P24-P26-P28-P30-P32</f>
        <v>5978882440.9399996</v>
      </c>
      <c r="N42" s="127"/>
      <c r="O42" s="127"/>
      <c r="P42" s="127"/>
    </row>
    <row r="43" spans="1:18" ht="15" customHeight="1" x14ac:dyDescent="0.25">
      <c r="A43" s="92"/>
      <c r="B43" s="95"/>
      <c r="C43" s="95"/>
      <c r="D43" s="95"/>
      <c r="E43" s="135"/>
      <c r="F43" s="135"/>
      <c r="G43" s="135"/>
      <c r="H43" s="135"/>
      <c r="I43" s="135"/>
      <c r="J43" s="96"/>
      <c r="K43" s="136"/>
      <c r="L43" s="136"/>
      <c r="M43" s="127"/>
      <c r="N43" s="127"/>
      <c r="O43" s="127"/>
      <c r="P43" s="127"/>
      <c r="R43" s="131"/>
    </row>
    <row r="44" spans="1:18" ht="15" customHeight="1" x14ac:dyDescent="0.25">
      <c r="A44" s="92"/>
      <c r="B44" s="10"/>
      <c r="C44" s="10"/>
      <c r="D44" s="10"/>
      <c r="E44" s="10"/>
      <c r="F44" s="10"/>
      <c r="G44" s="10"/>
      <c r="H44" s="10"/>
      <c r="I44" s="10"/>
      <c r="J44" s="96"/>
      <c r="K44" s="90"/>
      <c r="L44" s="90"/>
      <c r="M44" s="90"/>
      <c r="N44" s="90"/>
      <c r="O44" s="90"/>
      <c r="P44" s="90"/>
      <c r="R44" s="131"/>
    </row>
    <row r="45" spans="1:18" ht="15" customHeight="1" x14ac:dyDescent="0.25">
      <c r="A45" s="97" t="s">
        <v>29</v>
      </c>
      <c r="B45" s="97"/>
      <c r="C45" s="97"/>
      <c r="D45" s="97"/>
      <c r="E45" s="97"/>
      <c r="F45" s="97"/>
      <c r="G45" s="97"/>
      <c r="H45" s="97"/>
      <c r="I45" s="97"/>
      <c r="J45" s="97"/>
      <c r="K45" s="97"/>
      <c r="L45" s="97"/>
      <c r="M45" s="137">
        <f>E42+M42</f>
        <v>17311229778.209999</v>
      </c>
      <c r="N45" s="137"/>
      <c r="O45" s="137"/>
      <c r="P45" s="137"/>
    </row>
    <row r="46" spans="1:18" ht="15" customHeight="1" x14ac:dyDescent="0.25">
      <c r="A46" s="97"/>
      <c r="B46" s="97"/>
      <c r="C46" s="97"/>
      <c r="D46" s="97"/>
      <c r="E46" s="97"/>
      <c r="F46" s="97"/>
      <c r="G46" s="97"/>
      <c r="H46" s="97"/>
      <c r="I46" s="97"/>
      <c r="J46" s="97"/>
      <c r="K46" s="97"/>
      <c r="L46" s="97"/>
      <c r="M46" s="137"/>
      <c r="N46" s="137"/>
      <c r="O46" s="137"/>
      <c r="P46" s="137"/>
    </row>
    <row r="47" spans="1:18" x14ac:dyDescent="0.25">
      <c r="A47" s="46" t="s">
        <v>67</v>
      </c>
    </row>
    <row r="48" spans="1:18" x14ac:dyDescent="0.25">
      <c r="A48" s="46" t="s">
        <v>68</v>
      </c>
    </row>
  </sheetData>
  <customSheetViews>
    <customSheetView guid="{8EA58AF3-E87D-42A9-9890-AE18CCA466EF}" topLeftCell="O25">
      <selection activeCell="R42" sqref="R42"/>
    </customSheetView>
  </customSheetViews>
  <mergeCells count="157">
    <mergeCell ref="P24:P25"/>
    <mergeCell ref="P26:P27"/>
    <mergeCell ref="M42:P43"/>
    <mergeCell ref="O22:O23"/>
    <mergeCell ref="O24:O25"/>
    <mergeCell ref="O26:O27"/>
    <mergeCell ref="P28:P29"/>
    <mergeCell ref="P30:P31"/>
    <mergeCell ref="P22:P23"/>
    <mergeCell ref="M36:M37"/>
    <mergeCell ref="N34:N35"/>
    <mergeCell ref="N36:N37"/>
    <mergeCell ref="M38:M39"/>
    <mergeCell ref="M40:M41"/>
    <mergeCell ref="O34:O35"/>
    <mergeCell ref="O36:O37"/>
    <mergeCell ref="P36:P37"/>
    <mergeCell ref="N18:N19"/>
    <mergeCell ref="N20:N21"/>
    <mergeCell ref="N22:N23"/>
    <mergeCell ref="N24:N25"/>
    <mergeCell ref="N26:N27"/>
    <mergeCell ref="M24:M25"/>
    <mergeCell ref="N28:N29"/>
    <mergeCell ref="N30:N31"/>
    <mergeCell ref="O28:O29"/>
    <mergeCell ref="O30:O31"/>
    <mergeCell ref="M28:M29"/>
    <mergeCell ref="M26:M27"/>
    <mergeCell ref="M22:M23"/>
    <mergeCell ref="M30:M31"/>
    <mergeCell ref="L12:L13"/>
    <mergeCell ref="J20:J21"/>
    <mergeCell ref="M14:M15"/>
    <mergeCell ref="M20:M21"/>
    <mergeCell ref="L14:L15"/>
    <mergeCell ref="K18:K19"/>
    <mergeCell ref="L18:L19"/>
    <mergeCell ref="K20:K21"/>
    <mergeCell ref="P12:P13"/>
    <mergeCell ref="P14:P15"/>
    <mergeCell ref="P16:P17"/>
    <mergeCell ref="O18:O19"/>
    <mergeCell ref="O20:O21"/>
    <mergeCell ref="O12:O13"/>
    <mergeCell ref="O14:O15"/>
    <mergeCell ref="O16:O17"/>
    <mergeCell ref="M18:M19"/>
    <mergeCell ref="N12:N13"/>
    <mergeCell ref="N14:N15"/>
    <mergeCell ref="N16:N17"/>
    <mergeCell ref="M16:M17"/>
    <mergeCell ref="M12:M13"/>
    <mergeCell ref="P18:P19"/>
    <mergeCell ref="P20:P21"/>
    <mergeCell ref="K28:K29"/>
    <mergeCell ref="L28:L29"/>
    <mergeCell ref="J36:J37"/>
    <mergeCell ref="J30:J31"/>
    <mergeCell ref="K30:K31"/>
    <mergeCell ref="K32:K33"/>
    <mergeCell ref="K36:K37"/>
    <mergeCell ref="L16:L17"/>
    <mergeCell ref="L20:L21"/>
    <mergeCell ref="L24:L25"/>
    <mergeCell ref="L22:L23"/>
    <mergeCell ref="L26:L27"/>
    <mergeCell ref="L30:L31"/>
    <mergeCell ref="J28:J29"/>
    <mergeCell ref="K24:K25"/>
    <mergeCell ref="J24:J25"/>
    <mergeCell ref="K22:K23"/>
    <mergeCell ref="J26:J27"/>
    <mergeCell ref="K16:K17"/>
    <mergeCell ref="K26:K27"/>
    <mergeCell ref="E42:I43"/>
    <mergeCell ref="K42:L43"/>
    <mergeCell ref="M45:P46"/>
    <mergeCell ref="M32:M33"/>
    <mergeCell ref="N32:N33"/>
    <mergeCell ref="O32:O33"/>
    <mergeCell ref="P32:P33"/>
    <mergeCell ref="M34:M35"/>
    <mergeCell ref="P34:P35"/>
    <mergeCell ref="K38:K39"/>
    <mergeCell ref="K40:K41"/>
    <mergeCell ref="O38:O39"/>
    <mergeCell ref="O40:O41"/>
    <mergeCell ref="N38:N39"/>
    <mergeCell ref="N40:N41"/>
    <mergeCell ref="P38:P39"/>
    <mergeCell ref="P40:P41"/>
    <mergeCell ref="L34:L35"/>
    <mergeCell ref="L36:L37"/>
    <mergeCell ref="L38:L39"/>
    <mergeCell ref="L40:L41"/>
    <mergeCell ref="J34:J35"/>
    <mergeCell ref="J32:J33"/>
    <mergeCell ref="A22:A23"/>
    <mergeCell ref="B22:B23"/>
    <mergeCell ref="D22:D23"/>
    <mergeCell ref="I22:I23"/>
    <mergeCell ref="J22:J23"/>
    <mergeCell ref="B12:B13"/>
    <mergeCell ref="C12:C13"/>
    <mergeCell ref="D12:D13"/>
    <mergeCell ref="E12:E13"/>
    <mergeCell ref="I12:I13"/>
    <mergeCell ref="F22:F23"/>
    <mergeCell ref="A20:A21"/>
    <mergeCell ref="I20:I21"/>
    <mergeCell ref="H22:H23"/>
    <mergeCell ref="K14:K15"/>
    <mergeCell ref="J14:J15"/>
    <mergeCell ref="K12:K13"/>
    <mergeCell ref="J8:J11"/>
    <mergeCell ref="A12:A13"/>
    <mergeCell ref="J12:J13"/>
    <mergeCell ref="I18:I19"/>
    <mergeCell ref="J18:J19"/>
    <mergeCell ref="A16:A17"/>
    <mergeCell ref="I16:I17"/>
    <mergeCell ref="J16:J17"/>
    <mergeCell ref="F16:F17"/>
    <mergeCell ref="F18:F19"/>
    <mergeCell ref="A14:A15"/>
    <mergeCell ref="A18:A19"/>
    <mergeCell ref="H14:H15"/>
    <mergeCell ref="I14:I15"/>
    <mergeCell ref="F14:F15"/>
    <mergeCell ref="G12:G13"/>
    <mergeCell ref="F12:F13"/>
    <mergeCell ref="H12:H13"/>
    <mergeCell ref="R43:R44"/>
    <mergeCell ref="G22:G23"/>
    <mergeCell ref="B14:B15"/>
    <mergeCell ref="D14:D15"/>
    <mergeCell ref="G14:G15"/>
    <mergeCell ref="L32:L33"/>
    <mergeCell ref="J40:J41"/>
    <mergeCell ref="J38:J39"/>
    <mergeCell ref="B20:B21"/>
    <mergeCell ref="D20:D21"/>
    <mergeCell ref="G16:G17"/>
    <mergeCell ref="G18:G19"/>
    <mergeCell ref="G20:G21"/>
    <mergeCell ref="F20:F21"/>
    <mergeCell ref="B16:B17"/>
    <mergeCell ref="D16:D17"/>
    <mergeCell ref="B18:B19"/>
    <mergeCell ref="D18:D19"/>
    <mergeCell ref="C22:C23"/>
    <mergeCell ref="E22:E23"/>
    <mergeCell ref="H16:H17"/>
    <mergeCell ref="H18:H19"/>
    <mergeCell ref="H20:H21"/>
    <mergeCell ref="K34:K35"/>
  </mergeCells>
  <pageMargins left="0.7" right="0.7" top="0.75" bottom="0.75" header="0.3" footer="0.3"/>
  <pageSetup scale="29"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view="pageBreakPreview" topLeftCell="A4" zoomScaleNormal="100" zoomScaleSheetLayoutView="100" workbookViewId="0">
      <selection activeCell="F17" sqref="F17:F18"/>
    </sheetView>
  </sheetViews>
  <sheetFormatPr baseColWidth="10" defaultRowHeight="15" x14ac:dyDescent="0.25"/>
  <cols>
    <col min="1" max="1" width="4" customWidth="1"/>
    <col min="2" max="2" width="21.42578125" customWidth="1"/>
    <col min="3" max="3" width="2" customWidth="1"/>
    <col min="4" max="4" width="20.7109375" customWidth="1"/>
    <col min="5" max="5" width="1.42578125" customWidth="1"/>
    <col min="6" max="6" width="21.85546875" customWidth="1"/>
    <col min="7" max="7" width="3.140625" customWidth="1"/>
    <col min="8" max="8" width="22.140625" customWidth="1"/>
    <col min="9" max="9" width="3" customWidth="1"/>
    <col min="10" max="10" width="20.85546875" customWidth="1"/>
    <col min="11" max="11" width="1.7109375" customWidth="1"/>
    <col min="12" max="12" width="20.85546875" customWidth="1"/>
  </cols>
  <sheetData>
    <row r="1" spans="1:13" hidden="1" x14ac:dyDescent="0.25"/>
    <row r="2" spans="1:13" hidden="1" x14ac:dyDescent="0.25"/>
    <row r="3" spans="1:13" hidden="1" x14ac:dyDescent="0.25"/>
    <row r="11" spans="1:13" ht="30" x14ac:dyDescent="0.25">
      <c r="A11" s="1"/>
      <c r="B11" s="2" t="s">
        <v>0</v>
      </c>
      <c r="C11" s="2"/>
      <c r="D11" s="2" t="s">
        <v>78</v>
      </c>
      <c r="E11" s="2"/>
      <c r="F11" s="2" t="s">
        <v>31</v>
      </c>
      <c r="G11" s="113"/>
      <c r="H11" s="2" t="s">
        <v>0</v>
      </c>
      <c r="I11" s="2"/>
      <c r="J11" s="2" t="s">
        <v>78</v>
      </c>
      <c r="K11" s="2"/>
      <c r="L11" s="2" t="s">
        <v>31</v>
      </c>
      <c r="M11" s="4"/>
    </row>
    <row r="12" spans="1:13" x14ac:dyDescent="0.25">
      <c r="A12" s="1"/>
      <c r="B12" s="3"/>
      <c r="C12" s="3"/>
      <c r="D12" s="3"/>
      <c r="E12" s="3"/>
      <c r="F12" s="3"/>
      <c r="G12" s="113"/>
      <c r="H12" s="3"/>
      <c r="I12" s="3"/>
      <c r="J12" s="3"/>
      <c r="K12" s="3"/>
      <c r="L12" s="3"/>
      <c r="M12" s="5"/>
    </row>
    <row r="13" spans="1:13" ht="18" x14ac:dyDescent="0.25">
      <c r="A13" s="6"/>
      <c r="B13" s="6"/>
      <c r="C13" s="6"/>
      <c r="D13" s="7" t="s">
        <v>3</v>
      </c>
      <c r="E13" s="6"/>
      <c r="F13" s="6"/>
      <c r="G13" s="113"/>
      <c r="H13" s="6"/>
      <c r="I13" s="6"/>
      <c r="J13" s="7" t="s">
        <v>4</v>
      </c>
      <c r="K13" s="6"/>
      <c r="L13" s="6"/>
      <c r="M13" s="8"/>
    </row>
    <row r="14" spans="1:13" x14ac:dyDescent="0.25">
      <c r="A14" s="6"/>
      <c r="B14" s="9"/>
      <c r="C14" s="9"/>
      <c r="D14" s="9"/>
      <c r="E14" s="9"/>
      <c r="F14" s="9"/>
      <c r="G14" s="117"/>
      <c r="H14" s="9"/>
      <c r="I14" s="9"/>
      <c r="J14" s="9"/>
      <c r="K14" s="9"/>
      <c r="L14" s="9"/>
      <c r="M14" s="8"/>
    </row>
    <row r="15" spans="1:13" ht="15.75" customHeight="1" x14ac:dyDescent="0.25">
      <c r="A15" s="109">
        <v>1</v>
      </c>
      <c r="B15" s="114" t="s">
        <v>7</v>
      </c>
      <c r="C15" s="106"/>
      <c r="D15" s="139">
        <v>100000000</v>
      </c>
      <c r="E15" s="124"/>
      <c r="F15" s="139">
        <v>288954.25</v>
      </c>
      <c r="G15" s="109">
        <v>7</v>
      </c>
      <c r="H15" s="112" t="s">
        <v>9</v>
      </c>
      <c r="I15" s="106"/>
      <c r="J15" s="139">
        <v>500000000</v>
      </c>
      <c r="K15" s="106"/>
      <c r="L15" s="139">
        <v>3823944.54</v>
      </c>
    </row>
    <row r="16" spans="1:13" ht="15.75" customHeight="1" x14ac:dyDescent="0.25">
      <c r="A16" s="109"/>
      <c r="B16" s="114"/>
      <c r="C16" s="106"/>
      <c r="D16" s="139"/>
      <c r="E16" s="124"/>
      <c r="F16" s="139"/>
      <c r="G16" s="109"/>
      <c r="H16" s="112"/>
      <c r="I16" s="106"/>
      <c r="J16" s="139"/>
      <c r="K16" s="106"/>
      <c r="L16" s="139"/>
    </row>
    <row r="17" spans="1:12" ht="15.75" customHeight="1" x14ac:dyDescent="0.25">
      <c r="A17" s="109">
        <f>A15+1</f>
        <v>2</v>
      </c>
      <c r="B17" s="114" t="s">
        <v>8</v>
      </c>
      <c r="C17" s="91"/>
      <c r="D17" s="139">
        <v>5115348231</v>
      </c>
      <c r="E17" s="98"/>
      <c r="F17" s="139">
        <v>107972805.88</v>
      </c>
      <c r="G17" s="109">
        <f>G15+1</f>
        <v>8</v>
      </c>
      <c r="H17" s="112" t="s">
        <v>9</v>
      </c>
      <c r="I17" s="106"/>
      <c r="J17" s="139">
        <v>1750000000</v>
      </c>
      <c r="K17" s="106"/>
      <c r="L17" s="139">
        <v>18454639.989999998</v>
      </c>
    </row>
    <row r="18" spans="1:12" ht="15.75" customHeight="1" x14ac:dyDescent="0.25">
      <c r="A18" s="109"/>
      <c r="B18" s="114"/>
      <c r="C18" s="91"/>
      <c r="D18" s="139">
        <v>3000000000</v>
      </c>
      <c r="E18" s="98"/>
      <c r="F18" s="139"/>
      <c r="G18" s="109"/>
      <c r="H18" s="112"/>
      <c r="I18" s="106"/>
      <c r="J18" s="139"/>
      <c r="K18" s="106"/>
      <c r="L18" s="139"/>
    </row>
    <row r="19" spans="1:12" ht="15.75" customHeight="1" x14ac:dyDescent="0.25">
      <c r="A19" s="109">
        <f t="shared" ref="A19" si="0">A17+1</f>
        <v>3</v>
      </c>
      <c r="B19" s="114" t="s">
        <v>86</v>
      </c>
      <c r="C19" s="91"/>
      <c r="D19" s="139">
        <v>3000000000</v>
      </c>
      <c r="E19" s="98"/>
      <c r="F19" s="139">
        <v>62702345.409999996</v>
      </c>
      <c r="G19" s="109">
        <f t="shared" ref="G19" si="1">G17+1</f>
        <v>9</v>
      </c>
      <c r="H19" s="112" t="s">
        <v>9</v>
      </c>
      <c r="I19" s="106"/>
      <c r="J19" s="139">
        <v>1920000000</v>
      </c>
      <c r="K19" s="106"/>
      <c r="L19" s="139">
        <v>22486929.510000002</v>
      </c>
    </row>
    <row r="20" spans="1:12" ht="15.75" customHeight="1" x14ac:dyDescent="0.25">
      <c r="A20" s="109"/>
      <c r="B20" s="114"/>
      <c r="C20" s="91"/>
      <c r="D20" s="139">
        <v>1000000000</v>
      </c>
      <c r="E20" s="98"/>
      <c r="F20" s="139"/>
      <c r="G20" s="109"/>
      <c r="H20" s="112"/>
      <c r="I20" s="106"/>
      <c r="J20" s="139"/>
      <c r="K20" s="106"/>
      <c r="L20" s="139"/>
    </row>
    <row r="21" spans="1:12" ht="15.75" customHeight="1" x14ac:dyDescent="0.25">
      <c r="A21" s="109">
        <f t="shared" ref="A21" si="2">A19+1</f>
        <v>4</v>
      </c>
      <c r="B21" s="114" t="s">
        <v>87</v>
      </c>
      <c r="C21" s="91"/>
      <c r="D21" s="139">
        <v>2000000000</v>
      </c>
      <c r="E21" s="98"/>
      <c r="F21" s="139">
        <v>42632064.219999999</v>
      </c>
      <c r="G21" s="109">
        <f t="shared" ref="G21" si="3">G19+1</f>
        <v>10</v>
      </c>
      <c r="H21" s="112" t="s">
        <v>9</v>
      </c>
      <c r="I21" s="106"/>
      <c r="J21" s="139">
        <v>1000000000</v>
      </c>
      <c r="K21" s="106"/>
      <c r="L21" s="139">
        <v>17029878.550000001</v>
      </c>
    </row>
    <row r="22" spans="1:12" ht="15.75" customHeight="1" x14ac:dyDescent="0.25">
      <c r="A22" s="109"/>
      <c r="B22" s="114"/>
      <c r="C22" s="91"/>
      <c r="D22" s="139">
        <v>1000000000</v>
      </c>
      <c r="E22" s="98"/>
      <c r="F22" s="139"/>
      <c r="G22" s="109"/>
      <c r="H22" s="112"/>
      <c r="I22" s="106"/>
      <c r="J22" s="139"/>
      <c r="K22" s="106"/>
      <c r="L22" s="139"/>
    </row>
    <row r="23" spans="1:12" ht="15.75" customHeight="1" x14ac:dyDescent="0.25">
      <c r="A23" s="109">
        <f t="shared" ref="A23" si="4">A21+1</f>
        <v>5</v>
      </c>
      <c r="B23" s="114" t="s">
        <v>87</v>
      </c>
      <c r="C23" s="91"/>
      <c r="D23" s="139">
        <v>1000000000</v>
      </c>
      <c r="E23" s="98"/>
      <c r="F23" s="139">
        <v>21367087.120000001</v>
      </c>
      <c r="G23" s="109">
        <f t="shared" ref="G23" si="5">G21+1</f>
        <v>11</v>
      </c>
      <c r="H23" s="112" t="s">
        <v>9</v>
      </c>
      <c r="I23" s="106"/>
      <c r="J23" s="139">
        <v>1000000000</v>
      </c>
      <c r="K23" s="106"/>
      <c r="L23" s="139">
        <v>19636858.210000001</v>
      </c>
    </row>
    <row r="24" spans="1:12" ht="15.75" customHeight="1" x14ac:dyDescent="0.25">
      <c r="A24" s="109"/>
      <c r="B24" s="114"/>
      <c r="C24" s="91"/>
      <c r="D24" s="139">
        <v>1000000000</v>
      </c>
      <c r="E24" s="98"/>
      <c r="F24" s="139"/>
      <c r="G24" s="109"/>
      <c r="H24" s="112"/>
      <c r="I24" s="106"/>
      <c r="J24" s="139"/>
      <c r="K24" s="106"/>
      <c r="L24" s="139"/>
    </row>
    <row r="25" spans="1:12" ht="15.75" customHeight="1" x14ac:dyDescent="0.25">
      <c r="A25" s="109">
        <f t="shared" ref="A25" si="6">A23+1</f>
        <v>6</v>
      </c>
      <c r="B25" s="114" t="s">
        <v>8</v>
      </c>
      <c r="C25" s="106"/>
      <c r="D25" s="139">
        <v>2300000000</v>
      </c>
      <c r="E25" s="90"/>
      <c r="F25" s="139">
        <v>3176720.96</v>
      </c>
      <c r="G25" s="109">
        <f t="shared" ref="G25" si="7">G23+1</f>
        <v>12</v>
      </c>
      <c r="H25" s="112" t="s">
        <v>9</v>
      </c>
      <c r="I25" s="106"/>
      <c r="J25" s="139">
        <v>300000000</v>
      </c>
      <c r="K25" s="106"/>
      <c r="L25" s="139">
        <v>6256250</v>
      </c>
    </row>
    <row r="26" spans="1:12" ht="15.75" customHeight="1" x14ac:dyDescent="0.25">
      <c r="A26" s="109"/>
      <c r="B26" s="114"/>
      <c r="C26" s="106"/>
      <c r="D26" s="139">
        <v>1000000000</v>
      </c>
      <c r="E26" s="90"/>
      <c r="F26" s="139"/>
      <c r="G26" s="109"/>
      <c r="H26" s="112"/>
      <c r="I26" s="106"/>
      <c r="J26" s="139"/>
      <c r="K26" s="106"/>
      <c r="L26" s="139"/>
    </row>
    <row r="27" spans="1:12" ht="15.75" customHeight="1" x14ac:dyDescent="0.25">
      <c r="A27" s="109"/>
      <c r="B27" s="90"/>
      <c r="C27" s="90"/>
      <c r="D27" s="90"/>
      <c r="E27" s="90"/>
      <c r="F27" s="93"/>
      <c r="G27" s="109">
        <f t="shared" ref="G27" si="8">G25+1</f>
        <v>13</v>
      </c>
      <c r="H27" s="112" t="s">
        <v>9</v>
      </c>
      <c r="I27" s="106"/>
      <c r="J27" s="139">
        <v>299888355</v>
      </c>
      <c r="K27" s="106"/>
      <c r="L27" s="139">
        <v>6176146.7000000002</v>
      </c>
    </row>
    <row r="28" spans="1:12" ht="15.75" customHeight="1" x14ac:dyDescent="0.25">
      <c r="A28" s="109"/>
      <c r="B28" s="90"/>
      <c r="C28" s="90"/>
      <c r="D28" s="90"/>
      <c r="E28" s="90"/>
      <c r="F28" s="90"/>
      <c r="G28" s="109"/>
      <c r="H28" s="112"/>
      <c r="I28" s="106"/>
      <c r="J28" s="139"/>
      <c r="K28" s="106"/>
      <c r="L28" s="139"/>
    </row>
    <row r="29" spans="1:12" ht="15.75" customHeight="1" x14ac:dyDescent="0.25">
      <c r="A29" s="109"/>
      <c r="B29" s="90"/>
      <c r="C29" s="90"/>
      <c r="D29" s="90"/>
      <c r="E29" s="90"/>
      <c r="F29" s="90"/>
      <c r="G29" s="109">
        <f t="shared" ref="G29" si="9">G27+1</f>
        <v>14</v>
      </c>
      <c r="H29" s="112" t="s">
        <v>9</v>
      </c>
      <c r="I29" s="106"/>
      <c r="J29" s="139">
        <v>223786059</v>
      </c>
      <c r="K29" s="106"/>
      <c r="L29" s="139">
        <v>4255355.58</v>
      </c>
    </row>
    <row r="30" spans="1:12" ht="15.75" customHeight="1" x14ac:dyDescent="0.25">
      <c r="A30" s="109"/>
      <c r="B30" s="90"/>
      <c r="C30" s="90"/>
      <c r="D30" s="90"/>
      <c r="E30" s="90"/>
      <c r="F30" s="90"/>
      <c r="G30" s="109"/>
      <c r="H30" s="112"/>
      <c r="I30" s="106"/>
      <c r="J30" s="139"/>
      <c r="K30" s="106"/>
      <c r="L30" s="139"/>
    </row>
    <row r="31" spans="1:12" ht="15" customHeight="1" x14ac:dyDescent="0.25">
      <c r="A31" s="109"/>
      <c r="B31" s="90"/>
      <c r="C31" s="90"/>
      <c r="D31" s="90"/>
      <c r="E31" s="90"/>
      <c r="F31" s="90"/>
      <c r="G31" s="109">
        <f t="shared" ref="G31" si="10">G29+1</f>
        <v>15</v>
      </c>
      <c r="H31" s="112" t="s">
        <v>9</v>
      </c>
      <c r="I31" s="106"/>
      <c r="J31" s="139">
        <v>500379494</v>
      </c>
      <c r="K31" s="106"/>
      <c r="L31" s="139">
        <v>10349422.130000001</v>
      </c>
    </row>
    <row r="32" spans="1:12" ht="15" customHeight="1" x14ac:dyDescent="0.25">
      <c r="A32" s="109"/>
      <c r="B32" s="90"/>
      <c r="C32" s="90"/>
      <c r="D32" s="90"/>
      <c r="E32" s="90"/>
      <c r="F32" s="90"/>
      <c r="G32" s="109"/>
      <c r="H32" s="112"/>
      <c r="I32" s="106"/>
      <c r="J32" s="139"/>
      <c r="K32" s="106"/>
      <c r="L32" s="139"/>
    </row>
    <row r="33" spans="1:12" ht="15.75" customHeight="1" x14ac:dyDescent="0.25">
      <c r="A33" s="109"/>
      <c r="B33" s="90"/>
      <c r="C33" s="90"/>
      <c r="D33" s="90"/>
      <c r="E33" s="90"/>
      <c r="F33" s="90"/>
      <c r="G33" s="109">
        <f t="shared" ref="G33" si="11">G31+1</f>
        <v>16</v>
      </c>
      <c r="H33" s="112" t="s">
        <v>9</v>
      </c>
      <c r="I33" s="106"/>
      <c r="J33" s="139">
        <v>86788886</v>
      </c>
      <c r="K33" s="106"/>
      <c r="L33" s="139">
        <v>1837396.39</v>
      </c>
    </row>
    <row r="34" spans="1:12" ht="15.75" customHeight="1" x14ac:dyDescent="0.25">
      <c r="A34" s="109"/>
      <c r="B34" s="90"/>
      <c r="C34" s="90"/>
      <c r="D34" s="90"/>
      <c r="E34" s="90"/>
      <c r="F34" s="90"/>
      <c r="G34" s="109"/>
      <c r="H34" s="112"/>
      <c r="I34" s="106"/>
      <c r="J34" s="139"/>
      <c r="K34" s="106"/>
      <c r="L34" s="139"/>
    </row>
    <row r="35" spans="1:12" ht="15" customHeight="1" x14ac:dyDescent="0.25">
      <c r="A35" s="109"/>
      <c r="B35" s="90"/>
      <c r="C35" s="90"/>
      <c r="D35" s="90"/>
      <c r="E35" s="90"/>
      <c r="F35" s="90"/>
      <c r="G35" s="109">
        <f t="shared" ref="G35" si="12">G33+1</f>
        <v>17</v>
      </c>
      <c r="H35" s="112" t="s">
        <v>9</v>
      </c>
      <c r="I35" s="106"/>
      <c r="J35" s="139">
        <v>56998668</v>
      </c>
      <c r="K35" s="106"/>
      <c r="L35" s="139">
        <v>1229200</v>
      </c>
    </row>
    <row r="36" spans="1:12" ht="15" customHeight="1" x14ac:dyDescent="0.25">
      <c r="A36" s="109"/>
      <c r="B36" s="90"/>
      <c r="C36" s="90"/>
      <c r="D36" s="90"/>
      <c r="E36" s="90"/>
      <c r="F36" s="90"/>
      <c r="G36" s="109"/>
      <c r="H36" s="112"/>
      <c r="I36" s="106"/>
      <c r="J36" s="139"/>
      <c r="K36" s="106"/>
      <c r="L36" s="139"/>
    </row>
    <row r="37" spans="1:12" ht="15" customHeight="1" x14ac:dyDescent="0.25">
      <c r="A37" s="109"/>
      <c r="B37" s="90"/>
      <c r="C37" s="90"/>
      <c r="D37" s="90"/>
      <c r="E37" s="90"/>
      <c r="F37" s="90"/>
      <c r="G37" s="109">
        <f t="shared" ref="G37" si="13">G35+1</f>
        <v>18</v>
      </c>
      <c r="H37" s="112" t="s">
        <v>9</v>
      </c>
      <c r="I37" s="90"/>
      <c r="J37" s="139">
        <v>2500000000</v>
      </c>
      <c r="K37" s="90"/>
      <c r="L37" s="139">
        <v>53432422.460000001</v>
      </c>
    </row>
    <row r="38" spans="1:12" ht="15" customHeight="1" x14ac:dyDescent="0.25">
      <c r="A38" s="109"/>
      <c r="B38" s="90"/>
      <c r="C38" s="90"/>
      <c r="D38" s="90"/>
      <c r="E38" s="90"/>
      <c r="F38" s="90"/>
      <c r="G38" s="109"/>
      <c r="H38" s="112"/>
      <c r="I38" s="90"/>
      <c r="J38" s="139"/>
      <c r="K38" s="90"/>
      <c r="L38" s="139"/>
    </row>
    <row r="39" spans="1:12" ht="15" customHeight="1" x14ac:dyDescent="0.25">
      <c r="A39" s="109"/>
      <c r="B39" s="90"/>
      <c r="C39" s="90"/>
      <c r="D39" s="90"/>
      <c r="E39" s="90"/>
      <c r="F39" s="90"/>
      <c r="G39" s="109">
        <f t="shared" ref="G39" si="14">G37+1</f>
        <v>19</v>
      </c>
      <c r="H39" s="112" t="s">
        <v>9</v>
      </c>
      <c r="I39" s="90"/>
      <c r="J39" s="139">
        <v>569432472.52999997</v>
      </c>
      <c r="K39" s="90"/>
      <c r="L39" s="139">
        <v>12218630.15</v>
      </c>
    </row>
    <row r="40" spans="1:12" ht="15" customHeight="1" x14ac:dyDescent="0.25">
      <c r="A40" s="109"/>
      <c r="B40" s="90"/>
      <c r="C40" s="90"/>
      <c r="D40" s="90"/>
      <c r="E40" s="90"/>
      <c r="F40" s="90"/>
      <c r="G40" s="109"/>
      <c r="H40" s="112"/>
      <c r="I40" s="90"/>
      <c r="J40" s="139"/>
      <c r="K40" s="90"/>
      <c r="L40" s="139"/>
    </row>
    <row r="41" spans="1:12" ht="15" customHeight="1" x14ac:dyDescent="0.25">
      <c r="A41" s="109"/>
      <c r="B41" s="90"/>
      <c r="C41" s="90"/>
      <c r="D41" s="90"/>
      <c r="E41" s="90"/>
      <c r="F41" s="90"/>
      <c r="G41" s="109">
        <f t="shared" ref="G41" si="15">G39+1</f>
        <v>20</v>
      </c>
      <c r="H41" s="112" t="s">
        <v>9</v>
      </c>
      <c r="I41" s="90"/>
      <c r="J41" s="139">
        <v>2250000000</v>
      </c>
      <c r="K41" s="124"/>
      <c r="L41" s="139">
        <v>2101.85</v>
      </c>
    </row>
    <row r="42" spans="1:12" ht="15" customHeight="1" x14ac:dyDescent="0.25">
      <c r="A42" s="109"/>
      <c r="B42" s="90"/>
      <c r="C42" s="90"/>
      <c r="D42" s="90"/>
      <c r="E42" s="90"/>
      <c r="F42" s="90"/>
      <c r="G42" s="109"/>
      <c r="H42" s="112"/>
      <c r="I42" s="90"/>
      <c r="J42" s="139"/>
      <c r="K42" s="124"/>
      <c r="L42" s="139"/>
    </row>
    <row r="43" spans="1:12" ht="15" customHeight="1" x14ac:dyDescent="0.25">
      <c r="A43" s="109"/>
      <c r="B43" s="90"/>
      <c r="C43" s="90"/>
      <c r="D43" s="90"/>
      <c r="E43" s="90"/>
      <c r="F43" s="90"/>
      <c r="G43" s="109">
        <f t="shared" ref="G43" si="16">G41+1</f>
        <v>21</v>
      </c>
      <c r="H43" s="112" t="s">
        <v>9</v>
      </c>
      <c r="I43" s="90"/>
      <c r="J43" s="139">
        <v>700000000</v>
      </c>
      <c r="K43" s="90"/>
      <c r="L43" s="139">
        <v>2128873.4500000002</v>
      </c>
    </row>
    <row r="44" spans="1:12" ht="15" customHeight="1" x14ac:dyDescent="0.25">
      <c r="A44" s="109"/>
      <c r="B44" s="90"/>
      <c r="C44" s="90"/>
      <c r="D44" s="90"/>
      <c r="E44" s="90"/>
      <c r="F44" s="90"/>
      <c r="G44" s="109"/>
      <c r="H44" s="112"/>
      <c r="I44" s="90"/>
      <c r="J44" s="139"/>
      <c r="K44" s="90"/>
      <c r="L44" s="139"/>
    </row>
    <row r="45" spans="1:12" ht="15" customHeight="1" x14ac:dyDescent="0.25">
      <c r="A45" s="95" t="s">
        <v>27</v>
      </c>
      <c r="B45" s="95"/>
      <c r="C45" s="95"/>
      <c r="D45" s="95"/>
      <c r="E45" s="135">
        <f>SUM(F15:F27)</f>
        <v>238139977.84</v>
      </c>
      <c r="F45" s="135"/>
      <c r="G45" s="90"/>
      <c r="H45" s="121" t="s">
        <v>28</v>
      </c>
      <c r="I45" s="121"/>
      <c r="J45" s="121"/>
      <c r="K45" s="127">
        <f>SUM(L15:L44)</f>
        <v>179318049.50999999</v>
      </c>
      <c r="L45" s="127"/>
    </row>
    <row r="46" spans="1:12" ht="15" customHeight="1" x14ac:dyDescent="0.25">
      <c r="A46" s="95"/>
      <c r="B46" s="95"/>
      <c r="C46" s="95"/>
      <c r="D46" s="95"/>
      <c r="E46" s="135"/>
      <c r="F46" s="135"/>
      <c r="G46" s="90"/>
      <c r="H46" s="121"/>
      <c r="I46" s="121"/>
      <c r="J46" s="121"/>
      <c r="K46" s="127"/>
      <c r="L46" s="127"/>
    </row>
    <row r="47" spans="1:12" ht="15" customHeight="1" x14ac:dyDescent="0.25">
      <c r="A47" s="10"/>
      <c r="B47" s="10"/>
      <c r="C47" s="10"/>
      <c r="D47" s="10"/>
      <c r="E47" s="10"/>
      <c r="F47" s="10"/>
      <c r="G47" s="10"/>
      <c r="H47" s="90"/>
      <c r="I47" s="90"/>
      <c r="J47" s="90"/>
      <c r="K47" s="90"/>
      <c r="L47" s="90"/>
    </row>
    <row r="48" spans="1:12" ht="15" customHeight="1" x14ac:dyDescent="0.25">
      <c r="A48" s="97" t="s">
        <v>32</v>
      </c>
      <c r="B48" s="97"/>
      <c r="C48" s="97"/>
      <c r="D48" s="97"/>
      <c r="E48" s="97"/>
      <c r="F48" s="97"/>
      <c r="G48" s="97"/>
      <c r="H48" s="97"/>
      <c r="I48" s="97"/>
      <c r="J48" s="97"/>
      <c r="K48" s="140">
        <f>K45+E45</f>
        <v>417458027.35000002</v>
      </c>
      <c r="L48" s="140"/>
    </row>
    <row r="49" spans="1:12" ht="15" customHeight="1" x14ac:dyDescent="0.25">
      <c r="A49" s="97"/>
      <c r="B49" s="97"/>
      <c r="C49" s="97"/>
      <c r="D49" s="97"/>
      <c r="E49" s="97"/>
      <c r="F49" s="97"/>
      <c r="G49" s="97"/>
      <c r="H49" s="97"/>
      <c r="I49" s="97"/>
      <c r="J49" s="97"/>
      <c r="K49" s="140"/>
      <c r="L49" s="140"/>
    </row>
    <row r="50" spans="1:12" x14ac:dyDescent="0.25">
      <c r="A50" s="46" t="s">
        <v>67</v>
      </c>
    </row>
    <row r="51" spans="1:12" x14ac:dyDescent="0.25">
      <c r="A51" s="46"/>
    </row>
  </sheetData>
  <customSheetViews>
    <customSheetView guid="{8EA58AF3-E87D-42A9-9890-AE18CCA466EF}" showGridLines="0" hiddenRows="1" topLeftCell="A4">
      <selection activeCell="D23" sqref="D23:D24"/>
    </customSheetView>
  </customSheetViews>
  <mergeCells count="124">
    <mergeCell ref="J25:J26"/>
    <mergeCell ref="J27:J28"/>
    <mergeCell ref="H29:H30"/>
    <mergeCell ref="I29:I30"/>
    <mergeCell ref="J29:J30"/>
    <mergeCell ref="G41:G42"/>
    <mergeCell ref="L31:L32"/>
    <mergeCell ref="L33:L34"/>
    <mergeCell ref="K31:K32"/>
    <mergeCell ref="K33:K34"/>
    <mergeCell ref="I33:I34"/>
    <mergeCell ref="I35:I36"/>
    <mergeCell ref="K25:K26"/>
    <mergeCell ref="L25:L26"/>
    <mergeCell ref="G37:G38"/>
    <mergeCell ref="G39:G40"/>
    <mergeCell ref="H33:H34"/>
    <mergeCell ref="H35:H36"/>
    <mergeCell ref="J33:J34"/>
    <mergeCell ref="J35:J36"/>
    <mergeCell ref="K27:K28"/>
    <mergeCell ref="L27:L28"/>
    <mergeCell ref="L29:L30"/>
    <mergeCell ref="L35:L36"/>
    <mergeCell ref="G11:G14"/>
    <mergeCell ref="A15:A16"/>
    <mergeCell ref="G15:G16"/>
    <mergeCell ref="A17:A18"/>
    <mergeCell ref="H21:H22"/>
    <mergeCell ref="I21:I22"/>
    <mergeCell ref="L15:L16"/>
    <mergeCell ref="G17:G18"/>
    <mergeCell ref="H15:H16"/>
    <mergeCell ref="I15:I16"/>
    <mergeCell ref="J15:J16"/>
    <mergeCell ref="K15:K16"/>
    <mergeCell ref="J17:J18"/>
    <mergeCell ref="K17:K18"/>
    <mergeCell ref="L17:L18"/>
    <mergeCell ref="H17:H18"/>
    <mergeCell ref="I17:I18"/>
    <mergeCell ref="J21:J22"/>
    <mergeCell ref="J23:J24"/>
    <mergeCell ref="J19:J20"/>
    <mergeCell ref="K19:K20"/>
    <mergeCell ref="L19:L20"/>
    <mergeCell ref="A19:A20"/>
    <mergeCell ref="G19:G20"/>
    <mergeCell ref="B15:B16"/>
    <mergeCell ref="C15:C16"/>
    <mergeCell ref="D15:D16"/>
    <mergeCell ref="E15:E16"/>
    <mergeCell ref="F15:F16"/>
    <mergeCell ref="A21:A22"/>
    <mergeCell ref="G21:G22"/>
    <mergeCell ref="H19:H20"/>
    <mergeCell ref="I19:I20"/>
    <mergeCell ref="G33:G34"/>
    <mergeCell ref="H25:H26"/>
    <mergeCell ref="I25:I26"/>
    <mergeCell ref="A31:A32"/>
    <mergeCell ref="I31:I32"/>
    <mergeCell ref="D17:D18"/>
    <mergeCell ref="B17:B18"/>
    <mergeCell ref="F17:F18"/>
    <mergeCell ref="A23:A24"/>
    <mergeCell ref="A25:A26"/>
    <mergeCell ref="B25:B26"/>
    <mergeCell ref="D25:D26"/>
    <mergeCell ref="G25:G26"/>
    <mergeCell ref="G23:G24"/>
    <mergeCell ref="A29:A30"/>
    <mergeCell ref="G29:G30"/>
    <mergeCell ref="A27:A28"/>
    <mergeCell ref="G27:G28"/>
    <mergeCell ref="H23:H24"/>
    <mergeCell ref="K48:L49"/>
    <mergeCell ref="B19:B20"/>
    <mergeCell ref="D19:D20"/>
    <mergeCell ref="B21:B22"/>
    <mergeCell ref="D21:D22"/>
    <mergeCell ref="B23:B24"/>
    <mergeCell ref="D23:D24"/>
    <mergeCell ref="J31:J32"/>
    <mergeCell ref="K29:K30"/>
    <mergeCell ref="G35:G36"/>
    <mergeCell ref="H31:H32"/>
    <mergeCell ref="C25:C26"/>
    <mergeCell ref="K41:K42"/>
    <mergeCell ref="H37:H38"/>
    <mergeCell ref="H39:H40"/>
    <mergeCell ref="H41:H42"/>
    <mergeCell ref="G31:G32"/>
    <mergeCell ref="H27:H28"/>
    <mergeCell ref="I27:I28"/>
    <mergeCell ref="K21:K22"/>
    <mergeCell ref="L21:L22"/>
    <mergeCell ref="L23:L24"/>
    <mergeCell ref="K23:K24"/>
    <mergeCell ref="I23:I24"/>
    <mergeCell ref="A43:A44"/>
    <mergeCell ref="K35:K36"/>
    <mergeCell ref="E45:F46"/>
    <mergeCell ref="H45:J46"/>
    <mergeCell ref="K45:L46"/>
    <mergeCell ref="F19:F20"/>
    <mergeCell ref="F21:F22"/>
    <mergeCell ref="F23:F24"/>
    <mergeCell ref="L41:L42"/>
    <mergeCell ref="F25:F26"/>
    <mergeCell ref="L37:L38"/>
    <mergeCell ref="L39:L40"/>
    <mergeCell ref="L43:L44"/>
    <mergeCell ref="G43:G44"/>
    <mergeCell ref="H43:H44"/>
    <mergeCell ref="J37:J38"/>
    <mergeCell ref="J39:J40"/>
    <mergeCell ref="J41:J42"/>
    <mergeCell ref="J43:J44"/>
    <mergeCell ref="A35:A36"/>
    <mergeCell ref="A37:A38"/>
    <mergeCell ref="A39:A40"/>
    <mergeCell ref="A41:A42"/>
    <mergeCell ref="A33:A34"/>
  </mergeCells>
  <pageMargins left="0.7" right="0.7" top="0.75" bottom="0.75" header="0.3" footer="0.3"/>
  <pageSetup scale="58" fitToHeight="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B33"/>
  <sheetViews>
    <sheetView showGridLines="0" view="pageBreakPreview" zoomScale="90" zoomScaleNormal="90" zoomScaleSheetLayoutView="90" workbookViewId="0">
      <selection activeCell="K11" sqref="K11"/>
    </sheetView>
  </sheetViews>
  <sheetFormatPr baseColWidth="10" defaultRowHeight="15" x14ac:dyDescent="0.25"/>
  <cols>
    <col min="1" max="1" width="4.42578125" customWidth="1"/>
    <col min="2" max="2" width="31" customWidth="1"/>
    <col min="3" max="3" width="2.5703125" customWidth="1"/>
    <col min="4" max="4" width="17.85546875" customWidth="1"/>
    <col min="5" max="5" width="3" customWidth="1"/>
    <col min="6" max="6" width="20.85546875" customWidth="1"/>
    <col min="7" max="7" width="2.28515625" customWidth="1"/>
    <col min="8" max="8" width="18.28515625" customWidth="1"/>
    <col min="9" max="9" width="22.85546875" customWidth="1"/>
    <col min="10" max="10" width="3" customWidth="1"/>
    <col min="11" max="11" width="17.140625" customWidth="1"/>
    <col min="12" max="12" width="3.5703125" customWidth="1"/>
    <col min="13" max="13" width="32" customWidth="1"/>
    <col min="16" max="16" width="16" bestFit="1" customWidth="1"/>
  </cols>
  <sheetData>
    <row r="7" spans="1:19" ht="8.25" customHeight="1" x14ac:dyDescent="0.25"/>
    <row r="8" spans="1:19" ht="4.5" customHeight="1" x14ac:dyDescent="0.25">
      <c r="A8" s="1"/>
      <c r="B8" s="1"/>
      <c r="C8" s="1"/>
      <c r="D8" s="1"/>
      <c r="E8" s="1"/>
      <c r="F8" s="1"/>
      <c r="G8" s="1"/>
      <c r="H8" s="1"/>
      <c r="I8" s="1"/>
      <c r="J8" s="1"/>
      <c r="K8" s="1"/>
      <c r="L8" s="1"/>
      <c r="M8" s="8"/>
      <c r="N8" s="8"/>
      <c r="O8" s="8"/>
      <c r="P8" s="8"/>
      <c r="Q8" s="8"/>
      <c r="R8" s="8"/>
      <c r="S8" s="8"/>
    </row>
    <row r="9" spans="1:19" ht="47.25" customHeight="1" x14ac:dyDescent="0.25">
      <c r="A9" s="1"/>
      <c r="B9" s="49" t="s">
        <v>70</v>
      </c>
      <c r="C9" s="1"/>
      <c r="D9" s="50" t="s">
        <v>71</v>
      </c>
      <c r="E9" s="1"/>
      <c r="F9" s="49" t="s">
        <v>78</v>
      </c>
      <c r="G9" s="50"/>
      <c r="H9" s="49" t="s">
        <v>99</v>
      </c>
      <c r="I9" s="49" t="s">
        <v>100</v>
      </c>
      <c r="J9" s="50"/>
      <c r="K9" s="49" t="s">
        <v>30</v>
      </c>
      <c r="L9" s="50"/>
      <c r="M9" s="8"/>
      <c r="N9" s="8"/>
      <c r="O9" s="8"/>
      <c r="P9" s="8"/>
      <c r="Q9" s="8"/>
      <c r="R9" s="8"/>
      <c r="S9" s="8"/>
    </row>
    <row r="10" spans="1:19" x14ac:dyDescent="0.25">
      <c r="A10" s="1"/>
      <c r="B10" s="1"/>
      <c r="C10" s="1"/>
      <c r="D10" s="1"/>
      <c r="E10" s="1"/>
      <c r="F10" s="1"/>
      <c r="G10" s="1"/>
      <c r="H10" s="1"/>
      <c r="I10" s="1"/>
      <c r="J10" s="1"/>
      <c r="K10" s="1"/>
      <c r="L10" s="1"/>
      <c r="M10" s="8"/>
      <c r="N10" s="8"/>
      <c r="O10" s="8"/>
      <c r="P10" s="8"/>
      <c r="Q10" s="8"/>
      <c r="R10" s="8"/>
      <c r="S10" s="8"/>
    </row>
    <row r="11" spans="1:19" ht="30.75" customHeight="1" x14ac:dyDescent="0.25">
      <c r="A11" s="67">
        <v>1</v>
      </c>
      <c r="B11" s="79" t="s">
        <v>79</v>
      </c>
      <c r="C11" s="66"/>
      <c r="D11" s="79" t="s">
        <v>72</v>
      </c>
      <c r="E11" s="66"/>
      <c r="F11" s="82">
        <v>15000000</v>
      </c>
      <c r="G11" s="66"/>
      <c r="H11" s="82">
        <v>3750000</v>
      </c>
      <c r="I11" s="82">
        <f>H11-K11</f>
        <v>3750000</v>
      </c>
      <c r="J11" s="85"/>
      <c r="K11" s="82">
        <v>0</v>
      </c>
      <c r="L11" s="66"/>
      <c r="M11" s="25"/>
    </row>
    <row r="12" spans="1:19" ht="24" x14ac:dyDescent="0.25">
      <c r="A12" s="67">
        <v>2</v>
      </c>
      <c r="B12" s="80" t="s">
        <v>79</v>
      </c>
      <c r="C12" s="18"/>
      <c r="D12" s="80" t="s">
        <v>72</v>
      </c>
      <c r="E12" s="18"/>
      <c r="F12" s="83">
        <v>16200000</v>
      </c>
      <c r="G12" s="18"/>
      <c r="H12" s="83">
        <v>0</v>
      </c>
      <c r="I12" s="82">
        <v>0</v>
      </c>
      <c r="J12" s="86"/>
      <c r="K12" s="83">
        <v>16200000</v>
      </c>
      <c r="L12" s="142"/>
      <c r="P12" s="60"/>
    </row>
    <row r="13" spans="1:19" ht="36" x14ac:dyDescent="0.25">
      <c r="A13" s="67">
        <v>3</v>
      </c>
      <c r="B13" s="80" t="s">
        <v>80</v>
      </c>
      <c r="C13" s="18"/>
      <c r="D13" s="80" t="s">
        <v>73</v>
      </c>
      <c r="E13" s="18"/>
      <c r="F13" s="83">
        <v>241000000</v>
      </c>
      <c r="G13" s="18"/>
      <c r="H13" s="83">
        <v>24100000</v>
      </c>
      <c r="I13" s="82">
        <f t="shared" ref="I13:I23" si="0">H13-K13</f>
        <v>24100000</v>
      </c>
      <c r="J13" s="86"/>
      <c r="K13" s="83">
        <v>0</v>
      </c>
      <c r="L13" s="142"/>
      <c r="P13" s="60"/>
    </row>
    <row r="14" spans="1:19" ht="36" x14ac:dyDescent="0.25">
      <c r="A14" s="67">
        <v>4</v>
      </c>
      <c r="B14" s="81" t="s">
        <v>80</v>
      </c>
      <c r="C14" s="18"/>
      <c r="D14" s="81" t="s">
        <v>73</v>
      </c>
      <c r="E14" s="18"/>
      <c r="F14" s="84">
        <v>100000000</v>
      </c>
      <c r="G14" s="18"/>
      <c r="H14" s="83"/>
      <c r="I14" s="82">
        <f t="shared" si="0"/>
        <v>-80198107.469999999</v>
      </c>
      <c r="J14" s="86"/>
      <c r="K14" s="84">
        <v>80198107.469999999</v>
      </c>
      <c r="L14" s="142"/>
    </row>
    <row r="15" spans="1:19" ht="36" x14ac:dyDescent="0.25">
      <c r="A15" s="67">
        <v>5</v>
      </c>
      <c r="B15" s="80" t="s">
        <v>102</v>
      </c>
      <c r="C15" s="18"/>
      <c r="D15" s="80" t="s">
        <v>73</v>
      </c>
      <c r="E15" s="18"/>
      <c r="F15" s="83">
        <v>50000000</v>
      </c>
      <c r="G15" s="18"/>
      <c r="H15" s="83"/>
      <c r="I15" s="82">
        <f t="shared" si="0"/>
        <v>-49911596.520000003</v>
      </c>
      <c r="J15" s="86"/>
      <c r="K15" s="83">
        <v>49911596.520000003</v>
      </c>
      <c r="L15" s="142"/>
      <c r="M15" s="26"/>
    </row>
    <row r="16" spans="1:19" ht="48" x14ac:dyDescent="0.25">
      <c r="A16" s="67">
        <v>6</v>
      </c>
      <c r="B16" s="80" t="s">
        <v>103</v>
      </c>
      <c r="C16" s="18"/>
      <c r="D16" s="80" t="s">
        <v>73</v>
      </c>
      <c r="E16" s="18"/>
      <c r="F16" s="83">
        <v>50000000</v>
      </c>
      <c r="G16" s="18"/>
      <c r="H16" s="83"/>
      <c r="I16" s="82">
        <f t="shared" si="0"/>
        <v>-49966952.729999997</v>
      </c>
      <c r="J16" s="86"/>
      <c r="K16" s="83">
        <v>49966952.729999997</v>
      </c>
      <c r="L16" s="142"/>
    </row>
    <row r="17" spans="1:28" ht="36" x14ac:dyDescent="0.25">
      <c r="A17" s="67">
        <v>7</v>
      </c>
      <c r="B17" s="80" t="s">
        <v>81</v>
      </c>
      <c r="C17" s="18"/>
      <c r="D17" s="80" t="s">
        <v>75</v>
      </c>
      <c r="E17" s="18"/>
      <c r="F17" s="83">
        <v>10200000</v>
      </c>
      <c r="G17" s="18"/>
      <c r="H17" s="83">
        <v>4636368</v>
      </c>
      <c r="I17" s="82">
        <f t="shared" si="0"/>
        <v>2781816</v>
      </c>
      <c r="J17" s="86"/>
      <c r="K17" s="83">
        <v>1854552</v>
      </c>
      <c r="L17" s="52"/>
    </row>
    <row r="18" spans="1:28" ht="24" x14ac:dyDescent="0.25">
      <c r="A18" s="67">
        <v>8</v>
      </c>
      <c r="B18" s="80" t="s">
        <v>79</v>
      </c>
      <c r="C18" s="18"/>
      <c r="D18" s="80" t="s">
        <v>74</v>
      </c>
      <c r="E18" s="18"/>
      <c r="F18" s="83">
        <v>85000000</v>
      </c>
      <c r="G18" s="18"/>
      <c r="H18" s="83">
        <v>21250003</v>
      </c>
      <c r="I18" s="82">
        <f t="shared" si="0"/>
        <v>21250003</v>
      </c>
      <c r="J18" s="86"/>
      <c r="K18" s="83">
        <v>0</v>
      </c>
      <c r="L18" s="52"/>
    </row>
    <row r="19" spans="1:28" ht="48" x14ac:dyDescent="0.25">
      <c r="A19" s="67">
        <v>9</v>
      </c>
      <c r="B19" s="80" t="s">
        <v>103</v>
      </c>
      <c r="C19" s="18"/>
      <c r="D19" s="80" t="s">
        <v>106</v>
      </c>
      <c r="E19" s="18"/>
      <c r="F19" s="83">
        <v>20000000</v>
      </c>
      <c r="G19" s="18"/>
      <c r="H19" s="83"/>
      <c r="I19" s="82">
        <f t="shared" si="0"/>
        <v>-19957869.149999999</v>
      </c>
      <c r="J19" s="86"/>
      <c r="K19" s="83">
        <v>19957869.149999999</v>
      </c>
      <c r="L19" s="54"/>
    </row>
    <row r="20" spans="1:28" ht="36" x14ac:dyDescent="0.25">
      <c r="A20" s="67">
        <v>10</v>
      </c>
      <c r="B20" s="80" t="s">
        <v>104</v>
      </c>
      <c r="C20" s="18"/>
      <c r="D20" s="80" t="s">
        <v>106</v>
      </c>
      <c r="E20" s="18"/>
      <c r="F20" s="83">
        <v>40000000</v>
      </c>
      <c r="G20" s="18"/>
      <c r="H20" s="83"/>
      <c r="I20" s="82">
        <f t="shared" si="0"/>
        <v>0</v>
      </c>
      <c r="J20" s="86"/>
      <c r="K20" s="83">
        <v>0</v>
      </c>
      <c r="L20" s="54"/>
    </row>
    <row r="21" spans="1:28" ht="36" x14ac:dyDescent="0.25">
      <c r="A21" s="67">
        <v>11</v>
      </c>
      <c r="B21" s="79" t="s">
        <v>105</v>
      </c>
      <c r="C21" s="66"/>
      <c r="D21" s="79" t="s">
        <v>106</v>
      </c>
      <c r="E21" s="66"/>
      <c r="F21" s="82">
        <v>30000000</v>
      </c>
      <c r="G21" s="66"/>
      <c r="H21" s="82"/>
      <c r="I21" s="82">
        <f t="shared" si="0"/>
        <v>-24505716.809999999</v>
      </c>
      <c r="J21" s="85"/>
      <c r="K21" s="82">
        <v>24505716.809999999</v>
      </c>
      <c r="L21" s="66"/>
    </row>
    <row r="22" spans="1:28" ht="36" x14ac:dyDescent="0.25">
      <c r="A22" s="67">
        <v>12</v>
      </c>
      <c r="B22" s="79" t="s">
        <v>80</v>
      </c>
      <c r="C22" s="66"/>
      <c r="D22" s="79" t="s">
        <v>107</v>
      </c>
      <c r="E22" s="66"/>
      <c r="F22" s="82">
        <v>150000000</v>
      </c>
      <c r="G22" s="66"/>
      <c r="H22" s="82"/>
      <c r="I22" s="82">
        <f t="shared" si="0"/>
        <v>0</v>
      </c>
      <c r="J22" s="85"/>
      <c r="K22" s="82">
        <v>0</v>
      </c>
      <c r="L22" s="66"/>
    </row>
    <row r="23" spans="1:28" ht="36" x14ac:dyDescent="0.25">
      <c r="A23" s="67">
        <v>13</v>
      </c>
      <c r="B23" s="79" t="s">
        <v>77</v>
      </c>
      <c r="C23" s="66"/>
      <c r="D23" s="79" t="s">
        <v>76</v>
      </c>
      <c r="E23" s="66"/>
      <c r="F23" s="82">
        <v>15000000</v>
      </c>
      <c r="G23" s="66"/>
      <c r="H23" s="82">
        <v>15000000</v>
      </c>
      <c r="I23" s="82">
        <f t="shared" si="0"/>
        <v>0</v>
      </c>
      <c r="J23" s="85"/>
      <c r="K23" s="82">
        <v>15000000</v>
      </c>
      <c r="L23" s="66"/>
    </row>
    <row r="24" spans="1:28" ht="28.5" customHeight="1" x14ac:dyDescent="0.25">
      <c r="A24" s="141" t="s">
        <v>96</v>
      </c>
      <c r="B24" s="141"/>
      <c r="C24" s="141"/>
      <c r="D24" s="141"/>
      <c r="E24" s="59"/>
      <c r="F24" s="143">
        <f>SUM(H11:H23)</f>
        <v>68736371</v>
      </c>
      <c r="G24" s="142"/>
      <c r="H24" s="143" t="s">
        <v>97</v>
      </c>
      <c r="I24" s="143"/>
      <c r="J24" s="143"/>
      <c r="K24" s="143">
        <f>SUM(K11:K23)</f>
        <v>257594794.68000001</v>
      </c>
    </row>
    <row r="25" spans="1:28" ht="28.5" customHeight="1" x14ac:dyDescent="0.25">
      <c r="A25" s="141"/>
      <c r="B25" s="141"/>
      <c r="C25" s="141"/>
      <c r="D25" s="141"/>
      <c r="E25" s="59"/>
      <c r="F25" s="143"/>
      <c r="G25" s="142"/>
      <c r="H25" s="143"/>
      <c r="I25" s="143"/>
      <c r="J25" s="143"/>
      <c r="K25" s="143"/>
    </row>
    <row r="26" spans="1:28" x14ac:dyDescent="0.25">
      <c r="A26" s="46"/>
    </row>
    <row r="27" spans="1:28" x14ac:dyDescent="0.25">
      <c r="A27" s="46" t="s">
        <v>98</v>
      </c>
    </row>
    <row r="28" spans="1:28" x14ac:dyDescent="0.25">
      <c r="A28" s="46"/>
    </row>
    <row r="30" spans="1:28" ht="23.25" x14ac:dyDescent="0.35">
      <c r="AB30" s="17"/>
    </row>
    <row r="31" spans="1:28" ht="23.25" x14ac:dyDescent="0.35">
      <c r="AB31" s="17"/>
    </row>
    <row r="32" spans="1:28" ht="23.25" x14ac:dyDescent="0.35">
      <c r="AB32" s="17"/>
    </row>
    <row r="33" spans="28:28" ht="23.25" x14ac:dyDescent="0.35">
      <c r="AB33" s="17"/>
    </row>
  </sheetData>
  <customSheetViews>
    <customSheetView guid="{8EA58AF3-E87D-42A9-9890-AE18CCA466EF}" scale="90" topLeftCell="A12">
      <selection activeCell="F21" sqref="F21:F22"/>
    </customSheetView>
  </customSheetViews>
  <mergeCells count="7">
    <mergeCell ref="A24:D25"/>
    <mergeCell ref="L12:L16"/>
    <mergeCell ref="K24:K25"/>
    <mergeCell ref="H24:I25"/>
    <mergeCell ref="F24:F25"/>
    <mergeCell ref="G24:G25"/>
    <mergeCell ref="J24:J25"/>
  </mergeCells>
  <pageMargins left="0.7" right="0.7" top="0.75" bottom="0.75" header="0.3" footer="0.3"/>
  <pageSetup scale="50"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view="pageBreakPreview" topLeftCell="J46" zoomScaleNormal="100" zoomScaleSheetLayoutView="100" workbookViewId="0">
      <selection activeCell="Y70" sqref="Y70:Z71"/>
    </sheetView>
  </sheetViews>
  <sheetFormatPr baseColWidth="10" defaultRowHeight="15" x14ac:dyDescent="0.25"/>
  <cols>
    <col min="1" max="1" width="4" customWidth="1"/>
    <col min="2" max="2" width="21.42578125" customWidth="1"/>
    <col min="3" max="3" width="2" customWidth="1"/>
    <col min="4" max="4" width="17.42578125" customWidth="1"/>
    <col min="5" max="5" width="1.42578125" customWidth="1"/>
    <col min="6" max="6" width="18.5703125" customWidth="1"/>
    <col min="7" max="7" width="1" customWidth="1"/>
    <col min="8" max="8" width="24.28515625" customWidth="1"/>
    <col min="9" max="9" width="1.5703125" customWidth="1"/>
    <col min="10" max="10" width="4.140625" customWidth="1"/>
    <col min="11" max="11" width="22.140625" customWidth="1"/>
    <col min="12" max="12" width="2.140625" customWidth="1"/>
    <col min="13" max="13" width="16.85546875" customWidth="1"/>
    <col min="14" max="14" width="1.7109375" customWidth="1"/>
    <col min="15" max="15" width="23.7109375" customWidth="1"/>
    <col min="16" max="16" width="1.28515625" customWidth="1"/>
    <col min="17" max="17" width="24.42578125" customWidth="1"/>
    <col min="18" max="18" width="3.85546875" customWidth="1"/>
    <col min="19" max="19" width="24" customWidth="1"/>
    <col min="20" max="20" width="1.5703125" customWidth="1"/>
    <col min="21" max="21" width="17.7109375" customWidth="1"/>
    <col min="22" max="22" width="2.140625" customWidth="1"/>
    <col min="23" max="23" width="26.5703125" customWidth="1"/>
    <col min="24" max="24" width="1.7109375" customWidth="1"/>
    <col min="25" max="25" width="25.7109375" customWidth="1"/>
    <col min="26" max="26" width="3.42578125" customWidth="1"/>
  </cols>
  <sheetData>
    <row r="1" spans="1:26" hidden="1" x14ac:dyDescent="0.25"/>
    <row r="2" spans="1:26" hidden="1" x14ac:dyDescent="0.25"/>
    <row r="3" spans="1:26" hidden="1" x14ac:dyDescent="0.25"/>
    <row r="11" spans="1:26" ht="30" x14ac:dyDescent="0.25">
      <c r="A11" s="1"/>
      <c r="B11" s="2" t="s">
        <v>0</v>
      </c>
      <c r="C11" s="2"/>
      <c r="D11" s="2" t="s">
        <v>33</v>
      </c>
      <c r="E11" s="2"/>
      <c r="F11" s="2" t="s">
        <v>34</v>
      </c>
      <c r="G11" s="2"/>
      <c r="H11" s="2" t="s">
        <v>35</v>
      </c>
      <c r="I11" s="2"/>
      <c r="J11" s="113"/>
      <c r="K11" s="2" t="s">
        <v>0</v>
      </c>
      <c r="L11" s="2"/>
      <c r="M11" s="2" t="s">
        <v>33</v>
      </c>
      <c r="N11" s="2"/>
      <c r="O11" s="2" t="s">
        <v>34</v>
      </c>
      <c r="P11" s="2"/>
      <c r="Q11" s="2" t="s">
        <v>35</v>
      </c>
      <c r="R11" s="150"/>
      <c r="S11" s="2" t="s">
        <v>0</v>
      </c>
      <c r="T11" s="2"/>
      <c r="U11" s="2" t="s">
        <v>33</v>
      </c>
      <c r="V11" s="2"/>
      <c r="W11" s="2" t="s">
        <v>34</v>
      </c>
      <c r="X11" s="2"/>
      <c r="Y11" s="2" t="s">
        <v>35</v>
      </c>
      <c r="Z11" s="150"/>
    </row>
    <row r="12" spans="1:26" x14ac:dyDescent="0.25">
      <c r="A12" s="1"/>
      <c r="B12" s="3"/>
      <c r="C12" s="3"/>
      <c r="D12" s="3"/>
      <c r="E12" s="3"/>
      <c r="F12" s="3"/>
      <c r="G12" s="3"/>
      <c r="H12" s="3"/>
      <c r="I12" s="3"/>
      <c r="J12" s="113"/>
      <c r="K12" s="3"/>
      <c r="L12" s="3"/>
      <c r="M12" s="3"/>
      <c r="N12" s="3"/>
      <c r="O12" s="3"/>
      <c r="P12" s="3"/>
      <c r="Q12" s="3"/>
      <c r="R12" s="150"/>
      <c r="S12" s="3"/>
      <c r="T12" s="3"/>
      <c r="U12" s="3"/>
      <c r="V12" s="3"/>
      <c r="W12" s="3"/>
      <c r="X12" s="3"/>
      <c r="Y12" s="3"/>
      <c r="Z12" s="150"/>
    </row>
    <row r="13" spans="1:26" ht="18" x14ac:dyDescent="0.25">
      <c r="A13" s="6"/>
      <c r="B13" s="6"/>
      <c r="C13" s="6"/>
      <c r="D13" s="7" t="s">
        <v>36</v>
      </c>
      <c r="E13" s="6"/>
      <c r="F13" s="6"/>
      <c r="G13" s="6"/>
      <c r="H13" s="6"/>
      <c r="I13" s="6"/>
      <c r="J13" s="113"/>
      <c r="K13" s="6"/>
      <c r="L13" s="6"/>
      <c r="M13" s="7"/>
      <c r="N13" s="6"/>
      <c r="O13" s="7" t="s">
        <v>37</v>
      </c>
      <c r="P13" s="6"/>
      <c r="Q13" s="6"/>
      <c r="R13" s="150"/>
      <c r="S13" s="6"/>
      <c r="T13" s="6"/>
      <c r="U13" s="7"/>
      <c r="V13" s="7" t="s">
        <v>63</v>
      </c>
      <c r="W13" s="6"/>
      <c r="X13" s="6"/>
      <c r="Y13" s="6"/>
      <c r="Z13" s="150"/>
    </row>
    <row r="14" spans="1:26" x14ac:dyDescent="0.25">
      <c r="A14" s="6"/>
      <c r="B14" s="9"/>
      <c r="C14" s="9"/>
      <c r="D14" s="9"/>
      <c r="E14" s="9"/>
      <c r="F14" s="9"/>
      <c r="G14" s="9"/>
      <c r="H14" s="9"/>
      <c r="I14" s="9"/>
      <c r="J14" s="117"/>
      <c r="K14" s="9"/>
      <c r="L14" s="9"/>
      <c r="M14" s="9"/>
      <c r="N14" s="9"/>
      <c r="O14" s="9"/>
      <c r="P14" s="9"/>
      <c r="Q14" s="21"/>
      <c r="R14" s="150"/>
      <c r="S14" s="9"/>
      <c r="T14" s="9"/>
      <c r="U14" s="9"/>
      <c r="V14" s="9"/>
      <c r="W14" s="9"/>
      <c r="X14" s="9"/>
      <c r="Y14" s="21"/>
      <c r="Z14" s="150"/>
    </row>
    <row r="15" spans="1:26" ht="15.75" customHeight="1" x14ac:dyDescent="0.25">
      <c r="A15" s="109">
        <v>1</v>
      </c>
      <c r="B15" s="149" t="s">
        <v>7</v>
      </c>
      <c r="C15" s="115"/>
      <c r="D15" s="107">
        <v>100000000</v>
      </c>
      <c r="E15" s="115"/>
      <c r="F15" s="147" t="s">
        <v>38</v>
      </c>
      <c r="G15" s="115"/>
      <c r="H15" s="107">
        <v>13888889.699999999</v>
      </c>
      <c r="I15" s="115"/>
      <c r="J15" s="109">
        <v>1</v>
      </c>
      <c r="K15" s="149" t="s">
        <v>7</v>
      </c>
      <c r="L15" s="115"/>
      <c r="M15" s="107">
        <v>100000000</v>
      </c>
      <c r="N15" s="115"/>
      <c r="O15" s="147" t="s">
        <v>39</v>
      </c>
      <c r="P15" s="115"/>
      <c r="Q15" s="151">
        <v>288954.25</v>
      </c>
      <c r="R15" s="109">
        <v>1</v>
      </c>
      <c r="S15" s="149" t="s">
        <v>7</v>
      </c>
      <c r="T15" s="115"/>
      <c r="U15" s="107">
        <v>100000000</v>
      </c>
      <c r="V15" s="115"/>
      <c r="W15" s="147" t="s">
        <v>39</v>
      </c>
      <c r="X15" s="115"/>
      <c r="Y15" s="152">
        <v>0</v>
      </c>
      <c r="Z15" s="109">
        <v>1</v>
      </c>
    </row>
    <row r="16" spans="1:26" ht="15.75" customHeight="1" x14ac:dyDescent="0.25">
      <c r="A16" s="109"/>
      <c r="B16" s="114"/>
      <c r="C16" s="106"/>
      <c r="D16" s="107"/>
      <c r="E16" s="106"/>
      <c r="F16" s="148"/>
      <c r="G16" s="110"/>
      <c r="H16" s="107"/>
      <c r="I16" s="106"/>
      <c r="J16" s="109"/>
      <c r="K16" s="114"/>
      <c r="L16" s="106"/>
      <c r="M16" s="107"/>
      <c r="N16" s="106"/>
      <c r="O16" s="148"/>
      <c r="P16" s="110"/>
      <c r="Q16" s="151"/>
      <c r="R16" s="109"/>
      <c r="S16" s="114"/>
      <c r="T16" s="106"/>
      <c r="U16" s="107"/>
      <c r="V16" s="106"/>
      <c r="W16" s="148"/>
      <c r="X16" s="106"/>
      <c r="Y16" s="134"/>
      <c r="Z16" s="109"/>
    </row>
    <row r="17" spans="1:26" ht="15.75" customHeight="1" x14ac:dyDescent="0.25">
      <c r="A17" s="109">
        <f>A15+1</f>
        <v>2</v>
      </c>
      <c r="B17" s="112" t="s">
        <v>91</v>
      </c>
      <c r="C17" s="106"/>
      <c r="D17" s="107">
        <v>5115348231</v>
      </c>
      <c r="E17" s="106"/>
      <c r="F17" s="148"/>
      <c r="G17" s="106"/>
      <c r="H17" s="107">
        <v>8381915.4400000004</v>
      </c>
      <c r="I17" s="106"/>
      <c r="J17" s="109">
        <f>J15+1</f>
        <v>2</v>
      </c>
      <c r="K17" s="112" t="s">
        <v>91</v>
      </c>
      <c r="L17" s="106"/>
      <c r="M17" s="107">
        <v>5115348231</v>
      </c>
      <c r="N17" s="106"/>
      <c r="O17" s="148"/>
      <c r="P17" s="106"/>
      <c r="Q17" s="151">
        <v>107972805.88</v>
      </c>
      <c r="R17" s="109">
        <f>R15+1</f>
        <v>2</v>
      </c>
      <c r="S17" s="112" t="s">
        <v>91</v>
      </c>
      <c r="T17" s="106"/>
      <c r="U17" s="107">
        <v>5115348231</v>
      </c>
      <c r="V17" s="106"/>
      <c r="W17" s="148"/>
      <c r="X17" s="106"/>
      <c r="Y17" s="134">
        <v>0</v>
      </c>
      <c r="Z17" s="109">
        <f>Z15+1</f>
        <v>2</v>
      </c>
    </row>
    <row r="18" spans="1:26" ht="15.75" customHeight="1" x14ac:dyDescent="0.25">
      <c r="A18" s="109"/>
      <c r="B18" s="112"/>
      <c r="C18" s="106"/>
      <c r="D18" s="107">
        <v>3000000000</v>
      </c>
      <c r="E18" s="106"/>
      <c r="F18" s="148"/>
      <c r="G18" s="106"/>
      <c r="H18" s="107"/>
      <c r="I18" s="106"/>
      <c r="J18" s="109"/>
      <c r="K18" s="112"/>
      <c r="L18" s="106"/>
      <c r="M18" s="107">
        <v>3000000000</v>
      </c>
      <c r="N18" s="106"/>
      <c r="O18" s="148"/>
      <c r="P18" s="106"/>
      <c r="Q18" s="151"/>
      <c r="R18" s="109"/>
      <c r="S18" s="112"/>
      <c r="T18" s="106"/>
      <c r="U18" s="107">
        <v>3000000000</v>
      </c>
      <c r="V18" s="106"/>
      <c r="W18" s="148"/>
      <c r="X18" s="106"/>
      <c r="Y18" s="134"/>
      <c r="Z18" s="109"/>
    </row>
    <row r="19" spans="1:26" ht="15.75" customHeight="1" x14ac:dyDescent="0.25">
      <c r="A19" s="109">
        <f t="shared" ref="A19" si="0">A17+1</f>
        <v>3</v>
      </c>
      <c r="B19" s="112" t="s">
        <v>92</v>
      </c>
      <c r="C19" s="87"/>
      <c r="D19" s="107">
        <v>3000000000</v>
      </c>
      <c r="E19" s="106"/>
      <c r="F19" s="148"/>
      <c r="G19" s="106"/>
      <c r="H19" s="107">
        <v>4965084.28</v>
      </c>
      <c r="I19" s="106"/>
      <c r="J19" s="109">
        <f t="shared" ref="J19" si="1">J17+1</f>
        <v>3</v>
      </c>
      <c r="K19" s="112" t="s">
        <v>92</v>
      </c>
      <c r="L19" s="87"/>
      <c r="M19" s="107">
        <v>3000000000</v>
      </c>
      <c r="N19" s="106"/>
      <c r="O19" s="148"/>
      <c r="P19" s="106"/>
      <c r="Q19" s="151">
        <v>62702345.409999996</v>
      </c>
      <c r="R19" s="109">
        <f t="shared" ref="R19" si="2">R17+1</f>
        <v>3</v>
      </c>
      <c r="S19" s="112" t="s">
        <v>92</v>
      </c>
      <c r="T19" s="87"/>
      <c r="U19" s="107">
        <v>3000000000</v>
      </c>
      <c r="V19" s="106"/>
      <c r="W19" s="148"/>
      <c r="X19" s="106"/>
      <c r="Y19" s="134">
        <v>0</v>
      </c>
      <c r="Z19" s="109">
        <f t="shared" ref="Z19" si="3">Z17+1</f>
        <v>3</v>
      </c>
    </row>
    <row r="20" spans="1:26" ht="15.75" customHeight="1" x14ac:dyDescent="0.25">
      <c r="A20" s="109"/>
      <c r="B20" s="112"/>
      <c r="C20" s="87"/>
      <c r="D20" s="107">
        <v>1000000000</v>
      </c>
      <c r="E20" s="106"/>
      <c r="F20" s="148"/>
      <c r="G20" s="106"/>
      <c r="H20" s="107"/>
      <c r="I20" s="106"/>
      <c r="J20" s="109"/>
      <c r="K20" s="112"/>
      <c r="L20" s="87"/>
      <c r="M20" s="107">
        <v>1000000000</v>
      </c>
      <c r="N20" s="106"/>
      <c r="O20" s="148"/>
      <c r="P20" s="106"/>
      <c r="Q20" s="151"/>
      <c r="R20" s="109"/>
      <c r="S20" s="112"/>
      <c r="T20" s="87"/>
      <c r="U20" s="107">
        <v>1000000000</v>
      </c>
      <c r="V20" s="106"/>
      <c r="W20" s="148"/>
      <c r="X20" s="106"/>
      <c r="Y20" s="134"/>
      <c r="Z20" s="109"/>
    </row>
    <row r="21" spans="1:26" ht="15.75" customHeight="1" x14ac:dyDescent="0.25">
      <c r="A21" s="109">
        <f t="shared" ref="A21" si="4">A19+1</f>
        <v>4</v>
      </c>
      <c r="B21" s="112" t="s">
        <v>93</v>
      </c>
      <c r="C21" s="87"/>
      <c r="D21" s="107">
        <v>2000000000</v>
      </c>
      <c r="E21" s="106"/>
      <c r="F21" s="148"/>
      <c r="G21" s="106"/>
      <c r="H21" s="107">
        <v>3312000</v>
      </c>
      <c r="I21" s="106"/>
      <c r="J21" s="109">
        <f t="shared" ref="J21" si="5">J19+1</f>
        <v>4</v>
      </c>
      <c r="K21" s="112" t="s">
        <v>93</v>
      </c>
      <c r="L21" s="87"/>
      <c r="M21" s="107">
        <v>2000000000</v>
      </c>
      <c r="N21" s="106"/>
      <c r="O21" s="148"/>
      <c r="P21" s="106"/>
      <c r="Q21" s="151">
        <v>42632064.219999999</v>
      </c>
      <c r="R21" s="109">
        <f t="shared" ref="R21" si="6">R19+1</f>
        <v>4</v>
      </c>
      <c r="S21" s="112" t="s">
        <v>93</v>
      </c>
      <c r="T21" s="87"/>
      <c r="U21" s="107">
        <v>2000000000</v>
      </c>
      <c r="V21" s="106"/>
      <c r="W21" s="148"/>
      <c r="X21" s="106"/>
      <c r="Y21" s="134">
        <v>0</v>
      </c>
      <c r="Z21" s="109">
        <f t="shared" ref="Z21" si="7">Z19+1</f>
        <v>4</v>
      </c>
    </row>
    <row r="22" spans="1:26" ht="15.75" customHeight="1" x14ac:dyDescent="0.25">
      <c r="A22" s="109"/>
      <c r="B22" s="112"/>
      <c r="C22" s="87"/>
      <c r="D22" s="107">
        <v>1000000000</v>
      </c>
      <c r="E22" s="106"/>
      <c r="F22" s="148"/>
      <c r="G22" s="106"/>
      <c r="H22" s="107"/>
      <c r="I22" s="106"/>
      <c r="J22" s="109"/>
      <c r="K22" s="112"/>
      <c r="L22" s="87"/>
      <c r="M22" s="107">
        <v>1000000000</v>
      </c>
      <c r="N22" s="106"/>
      <c r="O22" s="148"/>
      <c r="P22" s="106"/>
      <c r="Q22" s="151"/>
      <c r="R22" s="109"/>
      <c r="S22" s="112"/>
      <c r="T22" s="87"/>
      <c r="U22" s="107">
        <v>1000000000</v>
      </c>
      <c r="V22" s="106"/>
      <c r="W22" s="148"/>
      <c r="X22" s="106"/>
      <c r="Y22" s="134"/>
      <c r="Z22" s="109"/>
    </row>
    <row r="23" spans="1:26" ht="15.75" customHeight="1" x14ac:dyDescent="0.25">
      <c r="A23" s="109">
        <f t="shared" ref="A23" si="8">A21+1</f>
        <v>5</v>
      </c>
      <c r="B23" s="112" t="s">
        <v>93</v>
      </c>
      <c r="C23" s="87"/>
      <c r="D23" s="107">
        <v>1000000000</v>
      </c>
      <c r="E23" s="106"/>
      <c r="F23" s="148"/>
      <c r="G23" s="106"/>
      <c r="H23" s="107">
        <v>1656000</v>
      </c>
      <c r="I23" s="106"/>
      <c r="J23" s="109">
        <f t="shared" ref="J23" si="9">J21+1</f>
        <v>5</v>
      </c>
      <c r="K23" s="112" t="s">
        <v>93</v>
      </c>
      <c r="L23" s="87"/>
      <c r="M23" s="107">
        <v>1000000000</v>
      </c>
      <c r="N23" s="106"/>
      <c r="O23" s="148"/>
      <c r="P23" s="106"/>
      <c r="Q23" s="151">
        <v>21367087.120000001</v>
      </c>
      <c r="R23" s="109">
        <f t="shared" ref="R23" si="10">R21+1</f>
        <v>5</v>
      </c>
      <c r="S23" s="112" t="s">
        <v>93</v>
      </c>
      <c r="T23" s="87"/>
      <c r="U23" s="107">
        <v>1000000000</v>
      </c>
      <c r="V23" s="106"/>
      <c r="W23" s="148"/>
      <c r="X23" s="106"/>
      <c r="Y23" s="134">
        <v>0</v>
      </c>
      <c r="Z23" s="109">
        <f t="shared" ref="Z23" si="11">Z21+1</f>
        <v>5</v>
      </c>
    </row>
    <row r="24" spans="1:26" ht="15.75" customHeight="1" x14ac:dyDescent="0.25">
      <c r="A24" s="109"/>
      <c r="B24" s="112"/>
      <c r="C24" s="87"/>
      <c r="D24" s="107">
        <v>1000000000</v>
      </c>
      <c r="E24" s="106"/>
      <c r="F24" s="148"/>
      <c r="G24" s="106"/>
      <c r="H24" s="107"/>
      <c r="I24" s="106"/>
      <c r="J24" s="109"/>
      <c r="K24" s="112"/>
      <c r="L24" s="87"/>
      <c r="M24" s="107">
        <v>1000000000</v>
      </c>
      <c r="N24" s="106"/>
      <c r="O24" s="148"/>
      <c r="P24" s="106"/>
      <c r="Q24" s="151"/>
      <c r="R24" s="109"/>
      <c r="S24" s="112"/>
      <c r="T24" s="87"/>
      <c r="U24" s="107">
        <v>1000000000</v>
      </c>
      <c r="V24" s="106"/>
      <c r="W24" s="148"/>
      <c r="X24" s="106"/>
      <c r="Y24" s="134"/>
      <c r="Z24" s="109"/>
    </row>
    <row r="25" spans="1:26" ht="15.75" customHeight="1" x14ac:dyDescent="0.25">
      <c r="A25" s="109">
        <f t="shared" ref="A25" si="12">A23+1</f>
        <v>6</v>
      </c>
      <c r="B25" s="145" t="s">
        <v>9</v>
      </c>
      <c r="C25" s="106"/>
      <c r="D25" s="107">
        <v>500000000</v>
      </c>
      <c r="E25" s="106"/>
      <c r="F25" s="148"/>
      <c r="G25" s="106"/>
      <c r="H25" s="107">
        <v>6224066.4000000004</v>
      </c>
      <c r="I25" s="106"/>
      <c r="J25" s="109">
        <f t="shared" ref="J25" si="13">J23+1</f>
        <v>6</v>
      </c>
      <c r="K25" s="145" t="s">
        <v>9</v>
      </c>
      <c r="L25" s="106"/>
      <c r="M25" s="107">
        <v>500000000</v>
      </c>
      <c r="N25" s="106"/>
      <c r="O25" s="148"/>
      <c r="P25" s="106"/>
      <c r="Q25" s="151">
        <v>3823944.54</v>
      </c>
      <c r="R25" s="109">
        <f t="shared" ref="R25" si="14">R23+1</f>
        <v>6</v>
      </c>
      <c r="S25" s="145" t="s">
        <v>9</v>
      </c>
      <c r="T25" s="106"/>
      <c r="U25" s="107">
        <v>500000000</v>
      </c>
      <c r="V25" s="106"/>
      <c r="W25" s="148"/>
      <c r="X25" s="106"/>
      <c r="Y25" s="134">
        <v>0</v>
      </c>
      <c r="Z25" s="109">
        <f t="shared" ref="Z25" si="15">Z23+1</f>
        <v>6</v>
      </c>
    </row>
    <row r="26" spans="1:26" ht="15.75" customHeight="1" x14ac:dyDescent="0.25">
      <c r="A26" s="109"/>
      <c r="B26" s="145"/>
      <c r="C26" s="106"/>
      <c r="D26" s="107"/>
      <c r="E26" s="106"/>
      <c r="F26" s="148"/>
      <c r="G26" s="106"/>
      <c r="H26" s="107"/>
      <c r="I26" s="106"/>
      <c r="J26" s="109"/>
      <c r="K26" s="145"/>
      <c r="L26" s="106"/>
      <c r="M26" s="107"/>
      <c r="N26" s="106"/>
      <c r="O26" s="148"/>
      <c r="P26" s="106"/>
      <c r="Q26" s="151"/>
      <c r="R26" s="109"/>
      <c r="S26" s="145"/>
      <c r="T26" s="106"/>
      <c r="U26" s="107"/>
      <c r="V26" s="106"/>
      <c r="W26" s="148"/>
      <c r="X26" s="106"/>
      <c r="Y26" s="134"/>
      <c r="Z26" s="109"/>
    </row>
    <row r="27" spans="1:26" ht="15.75" customHeight="1" x14ac:dyDescent="0.25">
      <c r="A27" s="109">
        <f t="shared" ref="A27" si="16">A25+1</f>
        <v>7</v>
      </c>
      <c r="B27" s="145" t="s">
        <v>9</v>
      </c>
      <c r="C27" s="106"/>
      <c r="D27" s="107">
        <v>1750000000</v>
      </c>
      <c r="E27" s="106"/>
      <c r="F27" s="148"/>
      <c r="G27" s="106"/>
      <c r="H27" s="107">
        <v>25397322.18</v>
      </c>
      <c r="I27" s="106"/>
      <c r="J27" s="109">
        <f t="shared" ref="J27" si="17">J25+1</f>
        <v>7</v>
      </c>
      <c r="K27" s="145" t="s">
        <v>9</v>
      </c>
      <c r="L27" s="106"/>
      <c r="M27" s="107">
        <v>1750000000</v>
      </c>
      <c r="N27" s="106"/>
      <c r="O27" s="148"/>
      <c r="P27" s="106"/>
      <c r="Q27" s="151">
        <v>18454639.989999998</v>
      </c>
      <c r="R27" s="109">
        <f t="shared" ref="R27" si="18">R25+1</f>
        <v>7</v>
      </c>
      <c r="S27" s="145" t="s">
        <v>9</v>
      </c>
      <c r="T27" s="106"/>
      <c r="U27" s="107">
        <v>1750000000</v>
      </c>
      <c r="V27" s="106"/>
      <c r="W27" s="148"/>
      <c r="X27" s="106"/>
      <c r="Y27" s="134">
        <v>0</v>
      </c>
      <c r="Z27" s="109">
        <f t="shared" ref="Z27" si="19">Z25+1</f>
        <v>7</v>
      </c>
    </row>
    <row r="28" spans="1:26" ht="15.75" customHeight="1" x14ac:dyDescent="0.25">
      <c r="A28" s="109"/>
      <c r="B28" s="145"/>
      <c r="C28" s="106"/>
      <c r="D28" s="107"/>
      <c r="E28" s="106"/>
      <c r="F28" s="148"/>
      <c r="G28" s="106"/>
      <c r="H28" s="107"/>
      <c r="I28" s="106"/>
      <c r="J28" s="109"/>
      <c r="K28" s="145"/>
      <c r="L28" s="106"/>
      <c r="M28" s="107"/>
      <c r="N28" s="106"/>
      <c r="O28" s="148"/>
      <c r="P28" s="106"/>
      <c r="Q28" s="151"/>
      <c r="R28" s="109"/>
      <c r="S28" s="145"/>
      <c r="T28" s="106"/>
      <c r="U28" s="107"/>
      <c r="V28" s="106"/>
      <c r="W28" s="148"/>
      <c r="X28" s="106"/>
      <c r="Y28" s="134"/>
      <c r="Z28" s="109"/>
    </row>
    <row r="29" spans="1:26" ht="15.75" customHeight="1" x14ac:dyDescent="0.25">
      <c r="A29" s="109">
        <f t="shared" ref="A29" si="20">A27+1</f>
        <v>8</v>
      </c>
      <c r="B29" s="145" t="s">
        <v>9</v>
      </c>
      <c r="C29" s="106"/>
      <c r="D29" s="107">
        <v>1920000000</v>
      </c>
      <c r="E29" s="106"/>
      <c r="F29" s="148"/>
      <c r="G29" s="106"/>
      <c r="H29" s="107">
        <v>33446001.510000002</v>
      </c>
      <c r="I29" s="106"/>
      <c r="J29" s="109">
        <f t="shared" ref="J29" si="21">J27+1</f>
        <v>8</v>
      </c>
      <c r="K29" s="145" t="s">
        <v>9</v>
      </c>
      <c r="L29" s="106"/>
      <c r="M29" s="107">
        <v>1920000000</v>
      </c>
      <c r="N29" s="106"/>
      <c r="O29" s="148"/>
      <c r="P29" s="106"/>
      <c r="Q29" s="151">
        <v>22486929.510000002</v>
      </c>
      <c r="R29" s="109">
        <f t="shared" ref="R29" si="22">R27+1</f>
        <v>8</v>
      </c>
      <c r="S29" s="145" t="s">
        <v>9</v>
      </c>
      <c r="T29" s="106"/>
      <c r="U29" s="107">
        <v>1920000000</v>
      </c>
      <c r="V29" s="106"/>
      <c r="W29" s="148"/>
      <c r="X29" s="106"/>
      <c r="Y29" s="134">
        <v>0</v>
      </c>
      <c r="Z29" s="109">
        <f t="shared" ref="Z29" si="23">Z27+1</f>
        <v>8</v>
      </c>
    </row>
    <row r="30" spans="1:26" ht="15.75" customHeight="1" x14ac:dyDescent="0.25">
      <c r="A30" s="109"/>
      <c r="B30" s="145"/>
      <c r="C30" s="106"/>
      <c r="D30" s="107"/>
      <c r="E30" s="106"/>
      <c r="F30" s="148"/>
      <c r="G30" s="106"/>
      <c r="H30" s="107"/>
      <c r="I30" s="106"/>
      <c r="J30" s="109"/>
      <c r="K30" s="145"/>
      <c r="L30" s="106"/>
      <c r="M30" s="107"/>
      <c r="N30" s="106"/>
      <c r="O30" s="148"/>
      <c r="P30" s="106"/>
      <c r="Q30" s="151"/>
      <c r="R30" s="109"/>
      <c r="S30" s="145"/>
      <c r="T30" s="106"/>
      <c r="U30" s="107"/>
      <c r="V30" s="106"/>
      <c r="W30" s="148"/>
      <c r="X30" s="106"/>
      <c r="Y30" s="134"/>
      <c r="Z30" s="109"/>
    </row>
    <row r="31" spans="1:26" ht="15" customHeight="1" x14ac:dyDescent="0.25">
      <c r="A31" s="109">
        <f t="shared" ref="A31" si="24">A29+1</f>
        <v>9</v>
      </c>
      <c r="B31" s="145" t="s">
        <v>9</v>
      </c>
      <c r="C31" s="87"/>
      <c r="D31" s="107">
        <v>1000000000</v>
      </c>
      <c r="E31" s="106"/>
      <c r="F31" s="148"/>
      <c r="G31" s="106"/>
      <c r="H31" s="107">
        <v>12461358.060000001</v>
      </c>
      <c r="I31" s="106"/>
      <c r="J31" s="109">
        <f t="shared" ref="J31" si="25">J29+1</f>
        <v>9</v>
      </c>
      <c r="K31" s="145" t="s">
        <v>9</v>
      </c>
      <c r="L31" s="87"/>
      <c r="M31" s="107">
        <v>1000000000</v>
      </c>
      <c r="N31" s="106"/>
      <c r="O31" s="148"/>
      <c r="P31" s="106"/>
      <c r="Q31" s="151">
        <v>17029878.550000001</v>
      </c>
      <c r="R31" s="109">
        <f t="shared" ref="R31" si="26">R29+1</f>
        <v>9</v>
      </c>
      <c r="S31" s="145" t="s">
        <v>9</v>
      </c>
      <c r="T31" s="87"/>
      <c r="U31" s="107">
        <v>1000000000</v>
      </c>
      <c r="V31" s="106"/>
      <c r="W31" s="148"/>
      <c r="X31" s="106"/>
      <c r="Y31" s="134">
        <v>0</v>
      </c>
      <c r="Z31" s="109">
        <f t="shared" ref="Z31" si="27">Z29+1</f>
        <v>9</v>
      </c>
    </row>
    <row r="32" spans="1:26" ht="15" customHeight="1" x14ac:dyDescent="0.25">
      <c r="A32" s="109"/>
      <c r="B32" s="145"/>
      <c r="C32" s="87"/>
      <c r="D32" s="107"/>
      <c r="E32" s="106"/>
      <c r="F32" s="148"/>
      <c r="G32" s="106"/>
      <c r="H32" s="107"/>
      <c r="I32" s="106"/>
      <c r="J32" s="109"/>
      <c r="K32" s="145"/>
      <c r="L32" s="87"/>
      <c r="M32" s="107"/>
      <c r="N32" s="106"/>
      <c r="O32" s="148"/>
      <c r="P32" s="106"/>
      <c r="Q32" s="151"/>
      <c r="R32" s="109"/>
      <c r="S32" s="145"/>
      <c r="T32" s="87"/>
      <c r="U32" s="107"/>
      <c r="V32" s="106"/>
      <c r="W32" s="148"/>
      <c r="X32" s="106"/>
      <c r="Y32" s="134"/>
      <c r="Z32" s="109"/>
    </row>
    <row r="33" spans="1:26" ht="15.75" customHeight="1" x14ac:dyDescent="0.25">
      <c r="A33" s="109">
        <f t="shared" ref="A33" si="28">A31+1</f>
        <v>10</v>
      </c>
      <c r="B33" s="145" t="s">
        <v>9</v>
      </c>
      <c r="C33" s="87"/>
      <c r="D33" s="107">
        <v>1000000000</v>
      </c>
      <c r="E33" s="106"/>
      <c r="F33" s="148"/>
      <c r="G33" s="106"/>
      <c r="H33" s="107">
        <v>0</v>
      </c>
      <c r="I33" s="106"/>
      <c r="J33" s="109">
        <f t="shared" ref="J33" si="29">J31+1</f>
        <v>10</v>
      </c>
      <c r="K33" s="145" t="s">
        <v>9</v>
      </c>
      <c r="L33" s="87"/>
      <c r="M33" s="107">
        <v>1000000000</v>
      </c>
      <c r="N33" s="106"/>
      <c r="O33" s="148"/>
      <c r="P33" s="106"/>
      <c r="Q33" s="151">
        <v>19636858.210000001</v>
      </c>
      <c r="R33" s="109">
        <f t="shared" ref="R33" si="30">R31+1</f>
        <v>10</v>
      </c>
      <c r="S33" s="145" t="s">
        <v>9</v>
      </c>
      <c r="T33" s="87"/>
      <c r="U33" s="107">
        <v>1000000000</v>
      </c>
      <c r="V33" s="106"/>
      <c r="W33" s="148"/>
      <c r="X33" s="106"/>
      <c r="Y33" s="134">
        <v>0</v>
      </c>
      <c r="Z33" s="109">
        <f t="shared" ref="Z33" si="31">Z31+1</f>
        <v>10</v>
      </c>
    </row>
    <row r="34" spans="1:26" ht="15.75" customHeight="1" x14ac:dyDescent="0.25">
      <c r="A34" s="109"/>
      <c r="B34" s="145"/>
      <c r="C34" s="87"/>
      <c r="D34" s="107"/>
      <c r="E34" s="106"/>
      <c r="F34" s="148"/>
      <c r="G34" s="106"/>
      <c r="H34" s="107"/>
      <c r="I34" s="106"/>
      <c r="J34" s="109"/>
      <c r="K34" s="145"/>
      <c r="L34" s="87"/>
      <c r="M34" s="107"/>
      <c r="N34" s="106"/>
      <c r="O34" s="148"/>
      <c r="P34" s="106"/>
      <c r="Q34" s="151"/>
      <c r="R34" s="109"/>
      <c r="S34" s="145"/>
      <c r="T34" s="87"/>
      <c r="U34" s="107"/>
      <c r="V34" s="106"/>
      <c r="W34" s="148"/>
      <c r="X34" s="106"/>
      <c r="Y34" s="134"/>
      <c r="Z34" s="109"/>
    </row>
    <row r="35" spans="1:26" ht="15" customHeight="1" x14ac:dyDescent="0.25">
      <c r="A35" s="109">
        <f t="shared" ref="A35" si="32">A33+1</f>
        <v>11</v>
      </c>
      <c r="B35" s="145" t="s">
        <v>9</v>
      </c>
      <c r="C35" s="87"/>
      <c r="D35" s="107">
        <v>300000000</v>
      </c>
      <c r="E35" s="106"/>
      <c r="F35" s="148"/>
      <c r="G35" s="106"/>
      <c r="H35" s="107">
        <v>0</v>
      </c>
      <c r="I35" s="106"/>
      <c r="J35" s="109">
        <f t="shared" ref="J35" si="33">J33+1</f>
        <v>11</v>
      </c>
      <c r="K35" s="145" t="s">
        <v>9</v>
      </c>
      <c r="L35" s="87"/>
      <c r="M35" s="107">
        <v>300000000</v>
      </c>
      <c r="N35" s="106"/>
      <c r="O35" s="148"/>
      <c r="P35" s="106"/>
      <c r="Q35" s="151">
        <v>6256250</v>
      </c>
      <c r="R35" s="109">
        <f t="shared" ref="R35" si="34">R33+1</f>
        <v>11</v>
      </c>
      <c r="S35" s="145" t="s">
        <v>9</v>
      </c>
      <c r="T35" s="87"/>
      <c r="U35" s="107">
        <v>300000000</v>
      </c>
      <c r="V35" s="106"/>
      <c r="W35" s="148"/>
      <c r="X35" s="106"/>
      <c r="Y35" s="134">
        <v>0</v>
      </c>
      <c r="Z35" s="109">
        <f t="shared" ref="Z35" si="35">Z33+1</f>
        <v>11</v>
      </c>
    </row>
    <row r="36" spans="1:26" ht="15" customHeight="1" x14ac:dyDescent="0.25">
      <c r="A36" s="109"/>
      <c r="B36" s="145"/>
      <c r="C36" s="87"/>
      <c r="D36" s="107"/>
      <c r="E36" s="106"/>
      <c r="F36" s="148"/>
      <c r="G36" s="106"/>
      <c r="H36" s="107"/>
      <c r="I36" s="106"/>
      <c r="J36" s="109"/>
      <c r="K36" s="145"/>
      <c r="L36" s="87"/>
      <c r="M36" s="107"/>
      <c r="N36" s="106"/>
      <c r="O36" s="148"/>
      <c r="P36" s="106"/>
      <c r="Q36" s="151"/>
      <c r="R36" s="109"/>
      <c r="S36" s="145"/>
      <c r="T36" s="87"/>
      <c r="U36" s="107"/>
      <c r="V36" s="106"/>
      <c r="W36" s="148"/>
      <c r="X36" s="106"/>
      <c r="Y36" s="134"/>
      <c r="Z36" s="109"/>
    </row>
    <row r="37" spans="1:26" ht="15" customHeight="1" x14ac:dyDescent="0.25">
      <c r="A37" s="109">
        <f t="shared" ref="A37" si="36">A35+1</f>
        <v>12</v>
      </c>
      <c r="B37" s="145" t="s">
        <v>9</v>
      </c>
      <c r="C37" s="87"/>
      <c r="D37" s="107">
        <v>299888355</v>
      </c>
      <c r="E37" s="106"/>
      <c r="F37" s="148"/>
      <c r="G37" s="106"/>
      <c r="H37" s="107">
        <v>0</v>
      </c>
      <c r="I37" s="106"/>
      <c r="J37" s="109">
        <f t="shared" ref="J37" si="37">J35+1</f>
        <v>12</v>
      </c>
      <c r="K37" s="145" t="s">
        <v>9</v>
      </c>
      <c r="L37" s="87"/>
      <c r="M37" s="107">
        <v>299888355</v>
      </c>
      <c r="N37" s="106"/>
      <c r="O37" s="148"/>
      <c r="P37" s="106"/>
      <c r="Q37" s="151">
        <v>6176146.7000000002</v>
      </c>
      <c r="R37" s="109">
        <f t="shared" ref="R37" si="38">R35+1</f>
        <v>12</v>
      </c>
      <c r="S37" s="145" t="s">
        <v>9</v>
      </c>
      <c r="T37" s="87"/>
      <c r="U37" s="107">
        <v>299888355</v>
      </c>
      <c r="V37" s="106"/>
      <c r="W37" s="148"/>
      <c r="X37" s="106"/>
      <c r="Y37" s="134">
        <v>0</v>
      </c>
      <c r="Z37" s="109">
        <f t="shared" ref="Z37" si="39">Z35+1</f>
        <v>12</v>
      </c>
    </row>
    <row r="38" spans="1:26" ht="15" customHeight="1" x14ac:dyDescent="0.25">
      <c r="A38" s="109"/>
      <c r="B38" s="145"/>
      <c r="C38" s="87"/>
      <c r="D38" s="107"/>
      <c r="E38" s="106"/>
      <c r="F38" s="148"/>
      <c r="G38" s="106"/>
      <c r="H38" s="107"/>
      <c r="I38" s="106"/>
      <c r="J38" s="109"/>
      <c r="K38" s="145"/>
      <c r="L38" s="87"/>
      <c r="M38" s="107"/>
      <c r="N38" s="106"/>
      <c r="O38" s="148"/>
      <c r="P38" s="106"/>
      <c r="Q38" s="151"/>
      <c r="R38" s="109"/>
      <c r="S38" s="145"/>
      <c r="T38" s="87"/>
      <c r="U38" s="107"/>
      <c r="V38" s="106"/>
      <c r="W38" s="148"/>
      <c r="X38" s="106"/>
      <c r="Y38" s="134"/>
      <c r="Z38" s="109"/>
    </row>
    <row r="39" spans="1:26" ht="15" customHeight="1" x14ac:dyDescent="0.25">
      <c r="A39" s="109">
        <f t="shared" ref="A39:A41" si="40">A37+1</f>
        <v>13</v>
      </c>
      <c r="B39" s="145" t="s">
        <v>9</v>
      </c>
      <c r="C39" s="87"/>
      <c r="D39" s="107">
        <v>223786059</v>
      </c>
      <c r="E39" s="106"/>
      <c r="F39" s="148"/>
      <c r="G39" s="106"/>
      <c r="H39" s="107">
        <v>0</v>
      </c>
      <c r="I39" s="106"/>
      <c r="J39" s="109">
        <f t="shared" ref="J39:J45" si="41">J37+1</f>
        <v>13</v>
      </c>
      <c r="K39" s="145" t="s">
        <v>9</v>
      </c>
      <c r="L39" s="87"/>
      <c r="M39" s="107">
        <v>223786059</v>
      </c>
      <c r="N39" s="106"/>
      <c r="O39" s="148"/>
      <c r="P39" s="106"/>
      <c r="Q39" s="151">
        <v>4255355.58</v>
      </c>
      <c r="R39" s="109">
        <f t="shared" ref="R39:R41" si="42">R37+1</f>
        <v>13</v>
      </c>
      <c r="S39" s="145" t="s">
        <v>9</v>
      </c>
      <c r="T39" s="87"/>
      <c r="U39" s="107">
        <v>223786059</v>
      </c>
      <c r="V39" s="106"/>
      <c r="W39" s="148"/>
      <c r="X39" s="106"/>
      <c r="Y39" s="134">
        <v>0</v>
      </c>
      <c r="Z39" s="109">
        <f t="shared" ref="Z39:Z41" si="43">Z37+1</f>
        <v>13</v>
      </c>
    </row>
    <row r="40" spans="1:26" ht="15" customHeight="1" x14ac:dyDescent="0.25">
      <c r="A40" s="109"/>
      <c r="B40" s="145"/>
      <c r="C40" s="87"/>
      <c r="D40" s="107"/>
      <c r="E40" s="106"/>
      <c r="F40" s="148"/>
      <c r="G40" s="106"/>
      <c r="H40" s="107"/>
      <c r="I40" s="106"/>
      <c r="J40" s="109"/>
      <c r="K40" s="145"/>
      <c r="L40" s="87"/>
      <c r="M40" s="107"/>
      <c r="N40" s="106"/>
      <c r="O40" s="148"/>
      <c r="P40" s="106"/>
      <c r="Q40" s="151"/>
      <c r="R40" s="109"/>
      <c r="S40" s="145"/>
      <c r="T40" s="87"/>
      <c r="U40" s="107"/>
      <c r="V40" s="106"/>
      <c r="W40" s="148"/>
      <c r="X40" s="106"/>
      <c r="Y40" s="134"/>
      <c r="Z40" s="109"/>
    </row>
    <row r="41" spans="1:26" ht="15" customHeight="1" x14ac:dyDescent="0.25">
      <c r="A41" s="109">
        <f t="shared" si="40"/>
        <v>14</v>
      </c>
      <c r="B41" s="145" t="s">
        <v>9</v>
      </c>
      <c r="C41" s="87"/>
      <c r="D41" s="107">
        <v>500379494</v>
      </c>
      <c r="E41" s="106"/>
      <c r="F41" s="148"/>
      <c r="G41" s="106"/>
      <c r="H41" s="107">
        <v>0</v>
      </c>
      <c r="I41" s="90"/>
      <c r="J41" s="109">
        <f t="shared" si="41"/>
        <v>14</v>
      </c>
      <c r="K41" s="145" t="s">
        <v>9</v>
      </c>
      <c r="L41" s="87"/>
      <c r="M41" s="107">
        <v>500379494</v>
      </c>
      <c r="N41" s="106"/>
      <c r="O41" s="148"/>
      <c r="P41" s="106"/>
      <c r="Q41" s="151">
        <v>10349422.130000001</v>
      </c>
      <c r="R41" s="109">
        <f t="shared" si="42"/>
        <v>14</v>
      </c>
      <c r="S41" s="145" t="s">
        <v>9</v>
      </c>
      <c r="T41" s="87"/>
      <c r="U41" s="107">
        <v>500379494</v>
      </c>
      <c r="V41" s="106"/>
      <c r="W41" s="148"/>
      <c r="X41" s="106"/>
      <c r="Y41" s="134">
        <v>0</v>
      </c>
      <c r="Z41" s="109">
        <f t="shared" si="43"/>
        <v>14</v>
      </c>
    </row>
    <row r="42" spans="1:26" ht="15" customHeight="1" x14ac:dyDescent="0.25">
      <c r="A42" s="109"/>
      <c r="B42" s="145"/>
      <c r="C42" s="87"/>
      <c r="D42" s="107"/>
      <c r="E42" s="106"/>
      <c r="F42" s="148"/>
      <c r="G42" s="106"/>
      <c r="H42" s="107"/>
      <c r="I42" s="90"/>
      <c r="J42" s="109"/>
      <c r="K42" s="145"/>
      <c r="L42" s="87"/>
      <c r="M42" s="107"/>
      <c r="N42" s="106"/>
      <c r="O42" s="148"/>
      <c r="P42" s="106"/>
      <c r="Q42" s="151"/>
      <c r="R42" s="109"/>
      <c r="S42" s="145"/>
      <c r="T42" s="87"/>
      <c r="U42" s="107"/>
      <c r="V42" s="106"/>
      <c r="W42" s="148"/>
      <c r="X42" s="106"/>
      <c r="Y42" s="134"/>
      <c r="Z42" s="109"/>
    </row>
    <row r="43" spans="1:26" ht="15" customHeight="1" x14ac:dyDescent="0.25">
      <c r="A43" s="109">
        <f t="shared" ref="A43:A49" si="44">A41+1</f>
        <v>15</v>
      </c>
      <c r="B43" s="145" t="s">
        <v>9</v>
      </c>
      <c r="C43" s="87"/>
      <c r="D43" s="107">
        <v>86788886</v>
      </c>
      <c r="E43" s="87"/>
      <c r="F43" s="148"/>
      <c r="G43" s="106"/>
      <c r="H43" s="107">
        <v>0</v>
      </c>
      <c r="I43" s="90"/>
      <c r="J43" s="109">
        <f t="shared" si="41"/>
        <v>15</v>
      </c>
      <c r="K43" s="145" t="s">
        <v>9</v>
      </c>
      <c r="L43" s="87"/>
      <c r="M43" s="107">
        <v>86788886</v>
      </c>
      <c r="N43" s="151"/>
      <c r="O43" s="148"/>
      <c r="P43" s="106"/>
      <c r="Q43" s="151">
        <v>1837396.39</v>
      </c>
      <c r="R43" s="109">
        <f t="shared" ref="R43:R49" si="45">R41+1</f>
        <v>15</v>
      </c>
      <c r="S43" s="145" t="s">
        <v>9</v>
      </c>
      <c r="T43" s="87"/>
      <c r="U43" s="107">
        <v>86788886</v>
      </c>
      <c r="V43" s="106"/>
      <c r="W43" s="148"/>
      <c r="X43" s="106"/>
      <c r="Y43" s="134">
        <v>0</v>
      </c>
      <c r="Z43" s="109">
        <f t="shared" ref="Z43:Z49" si="46">Z41+1</f>
        <v>15</v>
      </c>
    </row>
    <row r="44" spans="1:26" ht="15" customHeight="1" x14ac:dyDescent="0.25">
      <c r="A44" s="109"/>
      <c r="B44" s="145"/>
      <c r="C44" s="87"/>
      <c r="D44" s="107"/>
      <c r="E44" s="87"/>
      <c r="F44" s="148"/>
      <c r="G44" s="106"/>
      <c r="H44" s="107"/>
      <c r="I44" s="90"/>
      <c r="J44" s="109"/>
      <c r="K44" s="145"/>
      <c r="L44" s="87"/>
      <c r="M44" s="107"/>
      <c r="N44" s="151"/>
      <c r="O44" s="148"/>
      <c r="P44" s="106"/>
      <c r="Q44" s="151"/>
      <c r="R44" s="109"/>
      <c r="S44" s="145"/>
      <c r="T44" s="87"/>
      <c r="U44" s="107"/>
      <c r="V44" s="106"/>
      <c r="W44" s="148"/>
      <c r="X44" s="106"/>
      <c r="Y44" s="134"/>
      <c r="Z44" s="109"/>
    </row>
    <row r="45" spans="1:26" ht="15" customHeight="1" x14ac:dyDescent="0.25">
      <c r="A45" s="109">
        <f t="shared" si="44"/>
        <v>16</v>
      </c>
      <c r="B45" s="145" t="s">
        <v>9</v>
      </c>
      <c r="C45" s="87"/>
      <c r="D45" s="107">
        <v>56998668</v>
      </c>
      <c r="E45" s="87"/>
      <c r="F45" s="148"/>
      <c r="G45" s="87"/>
      <c r="H45" s="107">
        <v>0</v>
      </c>
      <c r="I45" s="90"/>
      <c r="J45" s="109">
        <f t="shared" si="41"/>
        <v>16</v>
      </c>
      <c r="K45" s="145" t="s">
        <v>9</v>
      </c>
      <c r="L45" s="87"/>
      <c r="M45" s="107">
        <v>56998668</v>
      </c>
      <c r="N45" s="151"/>
      <c r="O45" s="148"/>
      <c r="P45" s="106"/>
      <c r="Q45" s="151">
        <v>1229200</v>
      </c>
      <c r="R45" s="109">
        <f t="shared" si="45"/>
        <v>16</v>
      </c>
      <c r="S45" s="145" t="s">
        <v>9</v>
      </c>
      <c r="T45" s="87"/>
      <c r="U45" s="107">
        <v>56998668</v>
      </c>
      <c r="V45" s="106"/>
      <c r="W45" s="148"/>
      <c r="X45" s="106"/>
      <c r="Y45" s="134">
        <v>0</v>
      </c>
      <c r="Z45" s="109">
        <f t="shared" si="46"/>
        <v>16</v>
      </c>
    </row>
    <row r="46" spans="1:26" ht="15" customHeight="1" x14ac:dyDescent="0.25">
      <c r="A46" s="109"/>
      <c r="B46" s="145"/>
      <c r="C46" s="87"/>
      <c r="D46" s="107"/>
      <c r="E46" s="87"/>
      <c r="F46" s="148"/>
      <c r="G46" s="87"/>
      <c r="H46" s="107"/>
      <c r="I46" s="90"/>
      <c r="J46" s="109"/>
      <c r="K46" s="145"/>
      <c r="L46" s="87"/>
      <c r="M46" s="107"/>
      <c r="N46" s="151"/>
      <c r="O46" s="148"/>
      <c r="P46" s="106"/>
      <c r="Q46" s="151"/>
      <c r="R46" s="109"/>
      <c r="S46" s="145"/>
      <c r="T46" s="87"/>
      <c r="U46" s="107"/>
      <c r="V46" s="106"/>
      <c r="W46" s="148"/>
      <c r="X46" s="106"/>
      <c r="Y46" s="134"/>
      <c r="Z46" s="109"/>
    </row>
    <row r="47" spans="1:26" ht="15" customHeight="1" x14ac:dyDescent="0.25">
      <c r="A47" s="109">
        <f t="shared" si="44"/>
        <v>17</v>
      </c>
      <c r="B47" s="145" t="s">
        <v>9</v>
      </c>
      <c r="C47" s="87"/>
      <c r="D47" s="107">
        <v>2500000000</v>
      </c>
      <c r="E47" s="87"/>
      <c r="F47" s="148"/>
      <c r="G47" s="87"/>
      <c r="H47" s="107">
        <v>4170511.2</v>
      </c>
      <c r="I47" s="90"/>
      <c r="J47" s="109">
        <f t="shared" ref="J47:J49" si="47">J45+1</f>
        <v>17</v>
      </c>
      <c r="K47" s="145" t="s">
        <v>9</v>
      </c>
      <c r="L47" s="87"/>
      <c r="M47" s="107">
        <v>2500000000</v>
      </c>
      <c r="N47" s="151"/>
      <c r="O47" s="148"/>
      <c r="P47" s="106"/>
      <c r="Q47" s="151">
        <v>53432422.460000001</v>
      </c>
      <c r="R47" s="109">
        <f t="shared" si="45"/>
        <v>17</v>
      </c>
      <c r="S47" s="145" t="s">
        <v>9</v>
      </c>
      <c r="T47" s="87"/>
      <c r="U47" s="107">
        <v>2500000000</v>
      </c>
      <c r="V47" s="106"/>
      <c r="W47" s="148"/>
      <c r="X47" s="106"/>
      <c r="Y47" s="134">
        <v>0</v>
      </c>
      <c r="Z47" s="109">
        <f t="shared" si="46"/>
        <v>17</v>
      </c>
    </row>
    <row r="48" spans="1:26" ht="15" customHeight="1" x14ac:dyDescent="0.25">
      <c r="A48" s="109"/>
      <c r="B48" s="145"/>
      <c r="C48" s="87"/>
      <c r="D48" s="107"/>
      <c r="E48" s="87"/>
      <c r="F48" s="148"/>
      <c r="G48" s="87"/>
      <c r="H48" s="107"/>
      <c r="I48" s="90"/>
      <c r="J48" s="109"/>
      <c r="K48" s="145"/>
      <c r="L48" s="87"/>
      <c r="M48" s="107"/>
      <c r="N48" s="151"/>
      <c r="O48" s="148"/>
      <c r="P48" s="106"/>
      <c r="Q48" s="151"/>
      <c r="R48" s="109"/>
      <c r="S48" s="145"/>
      <c r="T48" s="87"/>
      <c r="U48" s="107"/>
      <c r="V48" s="106"/>
      <c r="W48" s="148"/>
      <c r="X48" s="106"/>
      <c r="Y48" s="134"/>
      <c r="Z48" s="109"/>
    </row>
    <row r="49" spans="1:26" ht="15" customHeight="1" x14ac:dyDescent="0.25">
      <c r="A49" s="109">
        <f t="shared" si="44"/>
        <v>18</v>
      </c>
      <c r="B49" s="145" t="s">
        <v>9</v>
      </c>
      <c r="C49" s="87"/>
      <c r="D49" s="107">
        <v>569432472.52999997</v>
      </c>
      <c r="E49" s="87"/>
      <c r="F49" s="148"/>
      <c r="G49" s="87"/>
      <c r="H49" s="107">
        <v>948037.31</v>
      </c>
      <c r="I49" s="90"/>
      <c r="J49" s="109">
        <f t="shared" si="47"/>
        <v>18</v>
      </c>
      <c r="K49" s="145" t="s">
        <v>9</v>
      </c>
      <c r="L49" s="87"/>
      <c r="M49" s="107">
        <v>569432472.52999997</v>
      </c>
      <c r="N49" s="106"/>
      <c r="O49" s="148"/>
      <c r="P49" s="106"/>
      <c r="Q49" s="151">
        <v>12218630.15</v>
      </c>
      <c r="R49" s="109">
        <f t="shared" si="45"/>
        <v>18</v>
      </c>
      <c r="S49" s="145" t="s">
        <v>9</v>
      </c>
      <c r="T49" s="87"/>
      <c r="U49" s="107">
        <v>569432472.52999997</v>
      </c>
      <c r="V49" s="106"/>
      <c r="W49" s="148"/>
      <c r="X49" s="106"/>
      <c r="Y49" s="134">
        <v>0</v>
      </c>
      <c r="Z49" s="109">
        <f t="shared" si="46"/>
        <v>18</v>
      </c>
    </row>
    <row r="50" spans="1:26" ht="15" customHeight="1" x14ac:dyDescent="0.25">
      <c r="A50" s="109"/>
      <c r="B50" s="145"/>
      <c r="C50" s="87"/>
      <c r="D50" s="107"/>
      <c r="E50" s="87"/>
      <c r="F50" s="148"/>
      <c r="G50" s="87"/>
      <c r="H50" s="107"/>
      <c r="I50" s="90"/>
      <c r="J50" s="109"/>
      <c r="K50" s="145"/>
      <c r="L50" s="87"/>
      <c r="M50" s="107"/>
      <c r="N50" s="106"/>
      <c r="O50" s="148"/>
      <c r="P50" s="106"/>
      <c r="Q50" s="107"/>
      <c r="R50" s="109"/>
      <c r="S50" s="145"/>
      <c r="T50" s="87"/>
      <c r="U50" s="107"/>
      <c r="V50" s="106"/>
      <c r="W50" s="148"/>
      <c r="X50" s="106"/>
      <c r="Y50" s="134"/>
      <c r="Z50" s="109"/>
    </row>
    <row r="51" spans="1:26" ht="15" customHeight="1" x14ac:dyDescent="0.25">
      <c r="A51" s="109">
        <f t="shared" ref="A51" si="48">A49+1</f>
        <v>19</v>
      </c>
      <c r="B51" s="145" t="s">
        <v>9</v>
      </c>
      <c r="C51" s="87"/>
      <c r="D51" s="107">
        <v>2250000000</v>
      </c>
      <c r="E51" s="87"/>
      <c r="F51" s="148"/>
      <c r="G51" s="87"/>
      <c r="H51" s="107">
        <v>167.1</v>
      </c>
      <c r="I51" s="90"/>
      <c r="J51" s="109">
        <f t="shared" ref="J51" si="49">J49+1</f>
        <v>19</v>
      </c>
      <c r="K51" s="145" t="s">
        <v>9</v>
      </c>
      <c r="L51" s="87"/>
      <c r="M51" s="107">
        <v>2250000000</v>
      </c>
      <c r="N51" s="106"/>
      <c r="O51" s="148"/>
      <c r="P51" s="106"/>
      <c r="Q51" s="151">
        <v>2101.85</v>
      </c>
      <c r="R51" s="109">
        <f t="shared" ref="R51" si="50">R49+1</f>
        <v>19</v>
      </c>
      <c r="S51" s="145" t="s">
        <v>9</v>
      </c>
      <c r="T51" s="87"/>
      <c r="U51" s="107">
        <v>2250000000</v>
      </c>
      <c r="V51" s="106"/>
      <c r="W51" s="148"/>
      <c r="X51" s="106"/>
      <c r="Y51" s="134">
        <v>0</v>
      </c>
      <c r="Z51" s="109">
        <f t="shared" ref="Z51" si="51">Z49+1</f>
        <v>19</v>
      </c>
    </row>
    <row r="52" spans="1:26" ht="15" customHeight="1" x14ac:dyDescent="0.25">
      <c r="A52" s="109"/>
      <c r="B52" s="145"/>
      <c r="C52" s="87"/>
      <c r="D52" s="107"/>
      <c r="E52" s="87"/>
      <c r="F52" s="148"/>
      <c r="G52" s="87"/>
      <c r="H52" s="107"/>
      <c r="I52" s="90"/>
      <c r="J52" s="109"/>
      <c r="K52" s="145"/>
      <c r="L52" s="87"/>
      <c r="M52" s="107"/>
      <c r="N52" s="106"/>
      <c r="O52" s="148"/>
      <c r="P52" s="106"/>
      <c r="Q52" s="107"/>
      <c r="R52" s="109"/>
      <c r="S52" s="145"/>
      <c r="T52" s="87"/>
      <c r="U52" s="107"/>
      <c r="V52" s="106"/>
      <c r="W52" s="148"/>
      <c r="X52" s="106"/>
      <c r="Y52" s="134"/>
      <c r="Z52" s="109"/>
    </row>
    <row r="53" spans="1:26" ht="15" customHeight="1" x14ac:dyDescent="0.25">
      <c r="A53" s="109">
        <f>A51+1</f>
        <v>20</v>
      </c>
      <c r="B53" s="145" t="s">
        <v>91</v>
      </c>
      <c r="C53" s="110"/>
      <c r="D53" s="107">
        <v>2300000000</v>
      </c>
      <c r="E53" s="87"/>
      <c r="F53" s="148"/>
      <c r="G53" s="87"/>
      <c r="H53" s="107">
        <v>272402</v>
      </c>
      <c r="I53" s="90"/>
      <c r="J53" s="109">
        <f>J51+1</f>
        <v>20</v>
      </c>
      <c r="K53" s="145" t="s">
        <v>109</v>
      </c>
      <c r="L53" s="88"/>
      <c r="M53" s="107">
        <v>700000000</v>
      </c>
      <c r="N53" s="87"/>
      <c r="O53" s="148"/>
      <c r="P53" s="87"/>
      <c r="Q53" s="107">
        <v>945.28</v>
      </c>
      <c r="R53" s="109">
        <f>R51+1</f>
        <v>20</v>
      </c>
      <c r="S53" s="145" t="s">
        <v>91</v>
      </c>
      <c r="T53" s="99"/>
      <c r="U53" s="107">
        <v>2300000000</v>
      </c>
      <c r="V53" s="87"/>
      <c r="W53" s="148"/>
      <c r="X53" s="87"/>
      <c r="Y53" s="68">
        <v>0</v>
      </c>
      <c r="Z53" s="109">
        <f>Z51+1</f>
        <v>20</v>
      </c>
    </row>
    <row r="54" spans="1:26" ht="15" customHeight="1" x14ac:dyDescent="0.25">
      <c r="A54" s="109"/>
      <c r="B54" s="145"/>
      <c r="C54" s="106"/>
      <c r="D54" s="107"/>
      <c r="E54" s="87"/>
      <c r="F54" s="148"/>
      <c r="G54" s="87"/>
      <c r="H54" s="107"/>
      <c r="I54" s="90"/>
      <c r="J54" s="109"/>
      <c r="K54" s="145"/>
      <c r="L54" s="88"/>
      <c r="M54" s="107"/>
      <c r="N54" s="87"/>
      <c r="O54" s="148"/>
      <c r="P54" s="87"/>
      <c r="Q54" s="107"/>
      <c r="R54" s="109"/>
      <c r="S54" s="145"/>
      <c r="T54" s="87"/>
      <c r="U54" s="107"/>
      <c r="V54" s="87"/>
      <c r="W54" s="148"/>
      <c r="X54" s="87"/>
      <c r="Y54" s="68">
        <v>0</v>
      </c>
      <c r="Z54" s="109"/>
    </row>
    <row r="55" spans="1:26" ht="15" customHeight="1" x14ac:dyDescent="0.25">
      <c r="A55" s="109">
        <f t="shared" ref="A55" si="52">A53+1</f>
        <v>21</v>
      </c>
      <c r="B55" s="145" t="s">
        <v>9</v>
      </c>
      <c r="C55" s="87"/>
      <c r="D55" s="107">
        <v>700000000</v>
      </c>
      <c r="E55" s="87"/>
      <c r="F55" s="148"/>
      <c r="G55" s="87"/>
      <c r="H55" s="107">
        <v>257537.07</v>
      </c>
      <c r="I55" s="90"/>
      <c r="J55" s="109">
        <f>J53+1</f>
        <v>21</v>
      </c>
      <c r="K55" s="145" t="s">
        <v>109</v>
      </c>
      <c r="L55" s="88"/>
      <c r="M55" s="107">
        <v>700000000</v>
      </c>
      <c r="N55" s="106"/>
      <c r="O55" s="148" t="s">
        <v>108</v>
      </c>
      <c r="P55" s="106"/>
      <c r="Q55" s="107">
        <v>2127928.1799999997</v>
      </c>
      <c r="R55" s="96">
        <f>R53+1</f>
        <v>21</v>
      </c>
      <c r="S55" s="145" t="s">
        <v>9</v>
      </c>
      <c r="T55" s="87"/>
      <c r="U55" s="107">
        <v>700000000</v>
      </c>
      <c r="V55" s="106"/>
      <c r="W55" s="148"/>
      <c r="X55" s="106"/>
      <c r="Y55" s="134">
        <v>0</v>
      </c>
      <c r="Z55" s="96">
        <f>Z53+1</f>
        <v>21</v>
      </c>
    </row>
    <row r="56" spans="1:26" ht="15" customHeight="1" x14ac:dyDescent="0.25">
      <c r="A56" s="109"/>
      <c r="B56" s="145"/>
      <c r="C56" s="87"/>
      <c r="D56" s="107"/>
      <c r="E56" s="87"/>
      <c r="F56" s="148"/>
      <c r="G56" s="87"/>
      <c r="H56" s="107"/>
      <c r="I56" s="90"/>
      <c r="J56" s="109"/>
      <c r="K56" s="145"/>
      <c r="L56" s="88"/>
      <c r="M56" s="107"/>
      <c r="N56" s="106"/>
      <c r="O56" s="148"/>
      <c r="P56" s="106"/>
      <c r="Q56" s="107"/>
      <c r="R56" s="96"/>
      <c r="S56" s="145"/>
      <c r="T56" s="87"/>
      <c r="U56" s="107"/>
      <c r="V56" s="106"/>
      <c r="W56" s="148"/>
      <c r="X56" s="106"/>
      <c r="Y56" s="134"/>
      <c r="Z56" s="96"/>
    </row>
    <row r="57" spans="1:26" ht="15" customHeight="1" x14ac:dyDescent="0.25">
      <c r="A57" s="96"/>
      <c r="B57" s="145"/>
      <c r="C57" s="87"/>
      <c r="D57" s="107"/>
      <c r="E57" s="87"/>
      <c r="F57" s="148"/>
      <c r="G57" s="87"/>
      <c r="H57" s="106"/>
      <c r="I57" s="90"/>
      <c r="K57" s="145" t="s">
        <v>110</v>
      </c>
      <c r="L57" s="110"/>
      <c r="M57" s="107">
        <v>2300000000</v>
      </c>
      <c r="N57" s="106"/>
      <c r="O57" s="148"/>
      <c r="P57" s="106"/>
      <c r="Q57" s="107">
        <v>3176720.96</v>
      </c>
      <c r="R57" s="96"/>
      <c r="S57" s="106"/>
      <c r="T57" s="90"/>
      <c r="U57" s="106"/>
      <c r="V57" s="106"/>
      <c r="W57" s="148"/>
      <c r="X57" s="106"/>
      <c r="Y57" s="134">
        <v>0</v>
      </c>
      <c r="Z57" s="96"/>
    </row>
    <row r="58" spans="1:26" ht="15" customHeight="1" x14ac:dyDescent="0.25">
      <c r="A58" s="96"/>
      <c r="B58" s="145"/>
      <c r="C58" s="87"/>
      <c r="D58" s="107"/>
      <c r="E58" s="87"/>
      <c r="F58" s="148"/>
      <c r="G58" s="87"/>
      <c r="H58" s="106"/>
      <c r="I58" s="90"/>
      <c r="K58" s="145"/>
      <c r="L58" s="106"/>
      <c r="M58" s="107"/>
      <c r="N58" s="106"/>
      <c r="O58" s="148"/>
      <c r="P58" s="106"/>
      <c r="Q58" s="107"/>
      <c r="R58" s="96"/>
      <c r="S58" s="106"/>
      <c r="T58" s="90"/>
      <c r="U58" s="106"/>
      <c r="V58" s="106"/>
      <c r="W58" s="148"/>
      <c r="X58" s="106"/>
      <c r="Y58" s="134"/>
      <c r="Z58" s="96"/>
    </row>
    <row r="59" spans="1:26" ht="15" customHeight="1" x14ac:dyDescent="0.25">
      <c r="A59" s="96"/>
      <c r="B59" s="145"/>
      <c r="C59" s="87"/>
      <c r="D59" s="107"/>
      <c r="E59" s="87"/>
      <c r="F59" s="148"/>
      <c r="G59" s="87"/>
      <c r="H59" s="106"/>
      <c r="I59" s="90"/>
      <c r="N59" s="106"/>
      <c r="O59" s="148"/>
      <c r="P59" s="106"/>
      <c r="Q59" s="107"/>
      <c r="S59" s="106"/>
      <c r="T59" s="90"/>
      <c r="U59" s="106"/>
      <c r="V59" s="106"/>
      <c r="W59" s="148"/>
      <c r="X59" s="106"/>
      <c r="Y59" s="134"/>
    </row>
    <row r="60" spans="1:26" ht="15" customHeight="1" x14ac:dyDescent="0.25">
      <c r="A60" s="96"/>
      <c r="B60" s="145"/>
      <c r="C60" s="87"/>
      <c r="D60" s="107"/>
      <c r="E60" s="87"/>
      <c r="F60" s="148"/>
      <c r="G60" s="87"/>
      <c r="H60" s="106"/>
      <c r="I60" s="90"/>
      <c r="N60" s="106"/>
      <c r="O60" s="148"/>
      <c r="P60" s="106"/>
      <c r="Q60" s="107"/>
      <c r="S60" s="106"/>
      <c r="T60" s="90"/>
      <c r="U60" s="106"/>
      <c r="V60" s="106"/>
      <c r="W60" s="148"/>
      <c r="X60" s="106"/>
      <c r="Y60" s="134"/>
    </row>
    <row r="61" spans="1:26" ht="15" customHeight="1" x14ac:dyDescent="0.25">
      <c r="A61" s="146" t="s">
        <v>40</v>
      </c>
      <c r="B61" s="146"/>
      <c r="C61" s="146"/>
      <c r="D61" s="146"/>
      <c r="E61" s="146"/>
      <c r="F61" s="146"/>
      <c r="G61" s="56"/>
      <c r="H61" s="154">
        <f>SUM(H13:H56)</f>
        <v>115381292.25</v>
      </c>
      <c r="J61" s="146" t="s">
        <v>61</v>
      </c>
      <c r="K61" s="146"/>
      <c r="L61" s="146"/>
      <c r="M61" s="146"/>
      <c r="N61" s="146"/>
      <c r="O61" s="146"/>
      <c r="P61" s="18"/>
      <c r="Q61" s="154">
        <f>SUM(Q13:Q54)</f>
        <v>412153378.21999991</v>
      </c>
      <c r="R61" s="120"/>
      <c r="S61" s="146" t="s">
        <v>62</v>
      </c>
      <c r="T61" s="146"/>
      <c r="U61" s="146"/>
      <c r="V61" s="146"/>
      <c r="W61" s="146"/>
      <c r="X61" s="146"/>
      <c r="Y61" s="154">
        <f>SUM(Y15:Y56)</f>
        <v>0</v>
      </c>
      <c r="Z61" s="120"/>
    </row>
    <row r="62" spans="1:26" ht="15" customHeight="1" x14ac:dyDescent="0.25">
      <c r="A62" s="146"/>
      <c r="B62" s="146"/>
      <c r="C62" s="146"/>
      <c r="D62" s="146"/>
      <c r="E62" s="146"/>
      <c r="F62" s="146"/>
      <c r="G62" s="56"/>
      <c r="H62" s="154"/>
      <c r="J62" s="146"/>
      <c r="K62" s="146"/>
      <c r="L62" s="146"/>
      <c r="M62" s="146"/>
      <c r="N62" s="146"/>
      <c r="O62" s="146"/>
      <c r="P62" s="18"/>
      <c r="Q62" s="154"/>
      <c r="R62" s="120"/>
      <c r="S62" s="146"/>
      <c r="T62" s="146"/>
      <c r="U62" s="146"/>
      <c r="V62" s="146"/>
      <c r="W62" s="146"/>
      <c r="X62" s="146"/>
      <c r="Y62" s="154"/>
      <c r="Z62" s="120"/>
    </row>
    <row r="63" spans="1:26" ht="15" customHeight="1" x14ac:dyDescent="0.25">
      <c r="J63" s="64"/>
      <c r="N63" s="18"/>
      <c r="O63" s="61"/>
      <c r="P63" s="18"/>
      <c r="Q63" s="65"/>
      <c r="R63" s="58"/>
      <c r="V63" s="18"/>
      <c r="W63" s="61"/>
      <c r="X63" s="18"/>
      <c r="Y63" s="55"/>
      <c r="Z63" s="69"/>
    </row>
    <row r="64" spans="1:26" ht="15" customHeight="1" x14ac:dyDescent="0.25">
      <c r="A64" s="62"/>
      <c r="B64" s="62"/>
      <c r="C64" s="62"/>
      <c r="D64" s="62"/>
      <c r="E64" s="62"/>
      <c r="F64" s="62"/>
      <c r="H64" s="154"/>
      <c r="J64" s="146" t="s">
        <v>94</v>
      </c>
      <c r="K64" s="146"/>
      <c r="L64" s="146"/>
      <c r="M64" s="146"/>
      <c r="N64" s="146"/>
      <c r="O64" s="146"/>
      <c r="P64" s="18"/>
      <c r="Q64" s="154">
        <f>SUM(Q55:Q60)</f>
        <v>5304649.1399999997</v>
      </c>
      <c r="R64" s="63"/>
      <c r="S64" s="146"/>
      <c r="T64" s="146"/>
      <c r="U64" s="146"/>
      <c r="V64" s="146"/>
      <c r="W64" s="146"/>
      <c r="X64" s="146"/>
      <c r="Y64" s="153"/>
      <c r="Z64" s="63"/>
    </row>
    <row r="65" spans="1:26" ht="15" customHeight="1" x14ac:dyDescent="0.25">
      <c r="A65" s="62"/>
      <c r="B65" s="62"/>
      <c r="C65" s="62"/>
      <c r="D65" s="62"/>
      <c r="E65" s="62"/>
      <c r="F65" s="62"/>
      <c r="H65" s="154"/>
      <c r="J65" s="146"/>
      <c r="K65" s="146"/>
      <c r="L65" s="146"/>
      <c r="M65" s="146"/>
      <c r="N65" s="146"/>
      <c r="O65" s="146"/>
      <c r="P65" s="18"/>
      <c r="Q65" s="154"/>
      <c r="R65" s="63"/>
      <c r="S65" s="146"/>
      <c r="T65" s="146"/>
      <c r="U65" s="146"/>
      <c r="V65" s="146"/>
      <c r="W65" s="146"/>
      <c r="X65" s="146"/>
      <c r="Y65" s="153"/>
      <c r="Z65" s="63"/>
    </row>
    <row r="66" spans="1:26" ht="15" customHeight="1" x14ac:dyDescent="0.25">
      <c r="J66" s="64"/>
      <c r="N66" s="18"/>
      <c r="O66" s="61"/>
      <c r="P66" s="18"/>
      <c r="Q66" s="57"/>
      <c r="R66" s="58"/>
      <c r="V66" s="18"/>
      <c r="W66" s="61"/>
      <c r="X66" s="18"/>
      <c r="Z66" s="69"/>
    </row>
    <row r="67" spans="1:26" ht="15" customHeight="1" x14ac:dyDescent="0.25">
      <c r="A67" s="62"/>
      <c r="B67" s="62"/>
      <c r="C67" s="62"/>
      <c r="D67" s="62"/>
      <c r="E67" s="62"/>
      <c r="F67" s="62"/>
      <c r="H67" s="154">
        <f>H61</f>
        <v>115381292.25</v>
      </c>
      <c r="J67" s="155" t="s">
        <v>95</v>
      </c>
      <c r="K67" s="155"/>
      <c r="L67" s="155"/>
      <c r="M67" s="155"/>
      <c r="N67" s="155"/>
      <c r="O67" s="155"/>
      <c r="P67" s="18"/>
      <c r="Q67" s="154">
        <f>Q61+Q64</f>
        <v>417458027.3599999</v>
      </c>
      <c r="R67" s="58"/>
      <c r="S67" s="146"/>
      <c r="T67" s="146"/>
      <c r="U67" s="146"/>
      <c r="V67" s="146"/>
      <c r="W67" s="146"/>
      <c r="X67" s="146"/>
      <c r="Y67" s="153">
        <f>Y61+Y64</f>
        <v>0</v>
      </c>
      <c r="Z67" s="69"/>
    </row>
    <row r="68" spans="1:26" ht="15" customHeight="1" x14ac:dyDescent="0.25">
      <c r="A68" s="62"/>
      <c r="B68" s="62"/>
      <c r="C68" s="62"/>
      <c r="D68" s="62"/>
      <c r="E68" s="62"/>
      <c r="F68" s="62"/>
      <c r="H68" s="154"/>
      <c r="J68" s="155"/>
      <c r="K68" s="155"/>
      <c r="L68" s="155"/>
      <c r="M68" s="155"/>
      <c r="N68" s="155"/>
      <c r="O68" s="155"/>
      <c r="P68" s="18"/>
      <c r="Q68" s="154"/>
      <c r="R68" s="58"/>
      <c r="S68" s="146"/>
      <c r="T68" s="146"/>
      <c r="U68" s="146"/>
      <c r="V68" s="146"/>
      <c r="W68" s="146"/>
      <c r="X68" s="146"/>
      <c r="Y68" s="153"/>
      <c r="Z68" s="69"/>
    </row>
    <row r="69" spans="1:26" ht="15" customHeight="1" x14ac:dyDescent="0.25">
      <c r="N69" s="18"/>
      <c r="O69" s="61"/>
      <c r="P69" s="18"/>
      <c r="Q69" s="65"/>
      <c r="V69" s="18"/>
      <c r="W69" s="61"/>
      <c r="X69" s="56"/>
    </row>
    <row r="70" spans="1:26" ht="15" customHeight="1" x14ac:dyDescent="0.25">
      <c r="A70" s="144" t="s">
        <v>41</v>
      </c>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57">
        <f>H67+Q67+Y67</f>
        <v>532839319.6099999</v>
      </c>
      <c r="Z70" s="156"/>
    </row>
    <row r="71" spans="1:26" ht="15"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56"/>
      <c r="Z71" s="156"/>
    </row>
    <row r="72" spans="1:26" x14ac:dyDescent="0.25">
      <c r="A72" s="45" t="s">
        <v>67</v>
      </c>
      <c r="I72" s="15"/>
      <c r="J72" s="15"/>
    </row>
    <row r="73" spans="1:26" x14ac:dyDescent="0.25">
      <c r="A73" s="45" t="s">
        <v>68</v>
      </c>
      <c r="I73" s="15"/>
      <c r="J73" s="15"/>
    </row>
    <row r="74" spans="1:26" x14ac:dyDescent="0.25">
      <c r="A74" s="45" t="s">
        <v>101</v>
      </c>
      <c r="B74" s="45"/>
      <c r="C74" s="45"/>
      <c r="D74" s="45"/>
      <c r="E74" s="45"/>
      <c r="F74" s="45"/>
    </row>
  </sheetData>
  <customSheetViews>
    <customSheetView guid="{8EA58AF3-E87D-42A9-9890-AE18CCA466EF}" hiddenRows="1" topLeftCell="L47">
      <selection activeCell="Z69" sqref="Z69"/>
    </customSheetView>
  </customSheetViews>
  <mergeCells count="450">
    <mergeCell ref="Y70:Z71"/>
    <mergeCell ref="A70:X71"/>
    <mergeCell ref="Z61:Z62"/>
    <mergeCell ref="L57:L58"/>
    <mergeCell ref="Z53:Z54"/>
    <mergeCell ref="Z49:Z50"/>
    <mergeCell ref="Z51:Z52"/>
    <mergeCell ref="Z45:Z46"/>
    <mergeCell ref="Z47:Z48"/>
    <mergeCell ref="Z41:Z42"/>
    <mergeCell ref="Z43:Z44"/>
    <mergeCell ref="Z37:Z38"/>
    <mergeCell ref="Z39:Z40"/>
    <mergeCell ref="Z33:Z34"/>
    <mergeCell ref="Z35:Z36"/>
    <mergeCell ref="Z29:Z30"/>
    <mergeCell ref="Z31:Z32"/>
    <mergeCell ref="Z25:Z26"/>
    <mergeCell ref="Z27:Z28"/>
    <mergeCell ref="Z23:Z24"/>
    <mergeCell ref="Z11:Z14"/>
    <mergeCell ref="Z15:Z16"/>
    <mergeCell ref="Z17:Z18"/>
    <mergeCell ref="Z19:Z20"/>
    <mergeCell ref="Z21:Z22"/>
    <mergeCell ref="Y64:Y65"/>
    <mergeCell ref="H23:H24"/>
    <mergeCell ref="H45:H46"/>
    <mergeCell ref="H47:H48"/>
    <mergeCell ref="H49:H50"/>
    <mergeCell ref="H51:H52"/>
    <mergeCell ref="K43:K44"/>
    <mergeCell ref="K45:K46"/>
    <mergeCell ref="H29:H30"/>
    <mergeCell ref="H31:H32"/>
    <mergeCell ref="I39:I40"/>
    <mergeCell ref="H67:H68"/>
    <mergeCell ref="H64:H65"/>
    <mergeCell ref="J61:O62"/>
    <mergeCell ref="J64:O65"/>
    <mergeCell ref="H61:H62"/>
    <mergeCell ref="V45:V46"/>
    <mergeCell ref="V47:V48"/>
    <mergeCell ref="S45:S46"/>
    <mergeCell ref="S47:S48"/>
    <mergeCell ref="U45:U46"/>
    <mergeCell ref="U47:U48"/>
    <mergeCell ref="Q64:Q65"/>
    <mergeCell ref="D23:D24"/>
    <mergeCell ref="A45:A46"/>
    <mergeCell ref="A47:A48"/>
    <mergeCell ref="D27:D28"/>
    <mergeCell ref="D29:D30"/>
    <mergeCell ref="D55:D56"/>
    <mergeCell ref="B33:B34"/>
    <mergeCell ref="D35:D36"/>
    <mergeCell ref="A41:A42"/>
    <mergeCell ref="A39:A40"/>
    <mergeCell ref="A43:A44"/>
    <mergeCell ref="A35:A36"/>
    <mergeCell ref="A37:A38"/>
    <mergeCell ref="A29:A30"/>
    <mergeCell ref="B45:B46"/>
    <mergeCell ref="B23:B24"/>
    <mergeCell ref="D39:D40"/>
    <mergeCell ref="D41:D42"/>
    <mergeCell ref="D43:D44"/>
    <mergeCell ref="D49:D50"/>
    <mergeCell ref="D51:D52"/>
    <mergeCell ref="V55:V56"/>
    <mergeCell ref="N55:N56"/>
    <mergeCell ref="N57:N60"/>
    <mergeCell ref="R53:R54"/>
    <mergeCell ref="P49:P50"/>
    <mergeCell ref="P51:P52"/>
    <mergeCell ref="U51:U52"/>
    <mergeCell ref="P57:P60"/>
    <mergeCell ref="X55:X56"/>
    <mergeCell ref="X57:X60"/>
    <mergeCell ref="S55:S56"/>
    <mergeCell ref="S49:S50"/>
    <mergeCell ref="S51:S52"/>
    <mergeCell ref="Q59:Q60"/>
    <mergeCell ref="Q57:Q58"/>
    <mergeCell ref="R45:R46"/>
    <mergeCell ref="R47:R48"/>
    <mergeCell ref="Q49:Q50"/>
    <mergeCell ref="Q51:Q52"/>
    <mergeCell ref="Q53:Q54"/>
    <mergeCell ref="P55:P56"/>
    <mergeCell ref="K55:K56"/>
    <mergeCell ref="Q61:Q62"/>
    <mergeCell ref="Q67:Q68"/>
    <mergeCell ref="J67:O68"/>
    <mergeCell ref="X25:X26"/>
    <mergeCell ref="X27:X28"/>
    <mergeCell ref="H37:H38"/>
    <mergeCell ref="H35:H36"/>
    <mergeCell ref="V51:V52"/>
    <mergeCell ref="V49:V50"/>
    <mergeCell ref="X29:X30"/>
    <mergeCell ref="V43:V44"/>
    <mergeCell ref="X39:X40"/>
    <mergeCell ref="N43:N44"/>
    <mergeCell ref="N49:N50"/>
    <mergeCell ref="N51:N52"/>
    <mergeCell ref="R51:R52"/>
    <mergeCell ref="Q45:Q46"/>
    <mergeCell ref="Q47:Q48"/>
    <mergeCell ref="N45:N46"/>
    <mergeCell ref="N47:N48"/>
    <mergeCell ref="P45:P46"/>
    <mergeCell ref="P47:P48"/>
    <mergeCell ref="H41:H42"/>
    <mergeCell ref="K31:K32"/>
    <mergeCell ref="K33:K34"/>
    <mergeCell ref="K37:K38"/>
    <mergeCell ref="J45:J46"/>
    <mergeCell ref="Y67:Y68"/>
    <mergeCell ref="Y33:Y34"/>
    <mergeCell ref="Y35:Y36"/>
    <mergeCell ref="Y37:Y38"/>
    <mergeCell ref="Y39:Y40"/>
    <mergeCell ref="V39:V40"/>
    <mergeCell ref="V37:V38"/>
    <mergeCell ref="V35:V36"/>
    <mergeCell ref="V33:V34"/>
    <mergeCell ref="V41:V42"/>
    <mergeCell ref="X45:X46"/>
    <mergeCell ref="X47:X48"/>
    <mergeCell ref="Y45:Y46"/>
    <mergeCell ref="Y47:Y48"/>
    <mergeCell ref="Y57:Y60"/>
    <mergeCell ref="X33:X34"/>
    <mergeCell ref="X35:X36"/>
    <mergeCell ref="Y61:Y62"/>
    <mergeCell ref="S61:X62"/>
    <mergeCell ref="Y51:Y52"/>
    <mergeCell ref="U49:U50"/>
    <mergeCell ref="X51:X52"/>
    <mergeCell ref="U55:U56"/>
    <mergeCell ref="V57:V60"/>
    <mergeCell ref="Q55:Q56"/>
    <mergeCell ref="O55:O60"/>
    <mergeCell ref="G35:G36"/>
    <mergeCell ref="G37:G38"/>
    <mergeCell ref="H39:H40"/>
    <mergeCell ref="L29:L30"/>
    <mergeCell ref="M29:M30"/>
    <mergeCell ref="N31:N32"/>
    <mergeCell ref="M31:M32"/>
    <mergeCell ref="G29:G30"/>
    <mergeCell ref="G31:G32"/>
    <mergeCell ref="G33:G34"/>
    <mergeCell ref="J37:J38"/>
    <mergeCell ref="J39:J40"/>
    <mergeCell ref="J41:J42"/>
    <mergeCell ref="I37:I38"/>
    <mergeCell ref="I35:I36"/>
    <mergeCell ref="J47:J48"/>
    <mergeCell ref="J51:J52"/>
    <mergeCell ref="K47:K48"/>
    <mergeCell ref="K49:K50"/>
    <mergeCell ref="K51:K52"/>
    <mergeCell ref="R41:R42"/>
    <mergeCell ref="Q43:Q44"/>
    <mergeCell ref="M33:M34"/>
    <mergeCell ref="N35:N36"/>
    <mergeCell ref="P35:P36"/>
    <mergeCell ref="M35:M36"/>
    <mergeCell ref="M37:M38"/>
    <mergeCell ref="N33:N34"/>
    <mergeCell ref="P33:P34"/>
    <mergeCell ref="N41:N42"/>
    <mergeCell ref="N37:N38"/>
    <mergeCell ref="N39:N40"/>
    <mergeCell ref="P43:P44"/>
    <mergeCell ref="P39:P40"/>
    <mergeCell ref="Y43:Y44"/>
    <mergeCell ref="Y49:Y50"/>
    <mergeCell ref="Y55:Y56"/>
    <mergeCell ref="P31:P32"/>
    <mergeCell ref="R33:R34"/>
    <mergeCell ref="R35:R36"/>
    <mergeCell ref="R37:R38"/>
    <mergeCell ref="R39:R40"/>
    <mergeCell ref="T27:T28"/>
    <mergeCell ref="T29:T30"/>
    <mergeCell ref="P41:P42"/>
    <mergeCell ref="Q31:Q32"/>
    <mergeCell ref="S39:S40"/>
    <mergeCell ref="S41:S42"/>
    <mergeCell ref="P27:P28"/>
    <mergeCell ref="P29:P30"/>
    <mergeCell ref="Q29:Q30"/>
    <mergeCell ref="Q33:Q34"/>
    <mergeCell ref="Q39:Q40"/>
    <mergeCell ref="Q41:Q42"/>
    <mergeCell ref="Q37:Q38"/>
    <mergeCell ref="P37:P38"/>
    <mergeCell ref="R43:R44"/>
    <mergeCell ref="R49:R50"/>
    <mergeCell ref="U41:U42"/>
    <mergeCell ref="X37:X38"/>
    <mergeCell ref="Y29:Y30"/>
    <mergeCell ref="Y31:Y32"/>
    <mergeCell ref="U37:U38"/>
    <mergeCell ref="U39:U40"/>
    <mergeCell ref="U31:U32"/>
    <mergeCell ref="U15:U16"/>
    <mergeCell ref="Y27:Y28"/>
    <mergeCell ref="V25:V26"/>
    <mergeCell ref="V23:V24"/>
    <mergeCell ref="V21:V22"/>
    <mergeCell ref="V19:V20"/>
    <mergeCell ref="V17:V18"/>
    <mergeCell ref="V31:V32"/>
    <mergeCell ref="X17:X18"/>
    <mergeCell ref="X19:X20"/>
    <mergeCell ref="X21:X22"/>
    <mergeCell ref="X23:X24"/>
    <mergeCell ref="W15:W60"/>
    <mergeCell ref="Y41:Y42"/>
    <mergeCell ref="X41:X42"/>
    <mergeCell ref="X43:X44"/>
    <mergeCell ref="X49:X50"/>
    <mergeCell ref="U43:U44"/>
    <mergeCell ref="U33:U34"/>
    <mergeCell ref="T15:T16"/>
    <mergeCell ref="T17:T18"/>
    <mergeCell ref="Y15:Y16"/>
    <mergeCell ref="Y17:Y18"/>
    <mergeCell ref="Y19:Y20"/>
    <mergeCell ref="Y21:Y22"/>
    <mergeCell ref="Y23:Y24"/>
    <mergeCell ref="Y25:Y26"/>
    <mergeCell ref="X31:X32"/>
    <mergeCell ref="V27:V28"/>
    <mergeCell ref="U17:U18"/>
    <mergeCell ref="U19:U20"/>
    <mergeCell ref="U21:U22"/>
    <mergeCell ref="U23:U24"/>
    <mergeCell ref="U25:U26"/>
    <mergeCell ref="U27:U28"/>
    <mergeCell ref="U29:U30"/>
    <mergeCell ref="T25:T26"/>
    <mergeCell ref="X15:X16"/>
    <mergeCell ref="V29:V30"/>
    <mergeCell ref="V15:V16"/>
    <mergeCell ref="U35:U36"/>
    <mergeCell ref="S43:S44"/>
    <mergeCell ref="S27:S28"/>
    <mergeCell ref="S29:S30"/>
    <mergeCell ref="S31:S32"/>
    <mergeCell ref="S33:S34"/>
    <mergeCell ref="S35:S36"/>
    <mergeCell ref="S37:S38"/>
    <mergeCell ref="N15:N16"/>
    <mergeCell ref="P17:P18"/>
    <mergeCell ref="Q17:Q18"/>
    <mergeCell ref="S19:S20"/>
    <mergeCell ref="S21:S22"/>
    <mergeCell ref="S23:S24"/>
    <mergeCell ref="S25:S26"/>
    <mergeCell ref="R27:R28"/>
    <mergeCell ref="R29:R30"/>
    <mergeCell ref="R31:R32"/>
    <mergeCell ref="S15:S16"/>
    <mergeCell ref="S17:S18"/>
    <mergeCell ref="N25:N26"/>
    <mergeCell ref="N19:N20"/>
    <mergeCell ref="N29:N30"/>
    <mergeCell ref="Q27:Q28"/>
    <mergeCell ref="N27:N28"/>
    <mergeCell ref="G39:G40"/>
    <mergeCell ref="B37:B38"/>
    <mergeCell ref="D33:D34"/>
    <mergeCell ref="B35:B36"/>
    <mergeCell ref="R11:R14"/>
    <mergeCell ref="R15:R16"/>
    <mergeCell ref="R17:R18"/>
    <mergeCell ref="R19:R20"/>
    <mergeCell ref="R21:R22"/>
    <mergeCell ref="R23:R24"/>
    <mergeCell ref="R25:R26"/>
    <mergeCell ref="P25:P26"/>
    <mergeCell ref="Q25:Q26"/>
    <mergeCell ref="P19:P20"/>
    <mergeCell ref="Q19:Q20"/>
    <mergeCell ref="Q21:Q22"/>
    <mergeCell ref="P15:P16"/>
    <mergeCell ref="Q15:Q16"/>
    <mergeCell ref="P23:P24"/>
    <mergeCell ref="Q23:Q24"/>
    <mergeCell ref="P21:P22"/>
    <mergeCell ref="Q35:Q36"/>
    <mergeCell ref="K35:K36"/>
    <mergeCell ref="K29:K30"/>
    <mergeCell ref="G41:G42"/>
    <mergeCell ref="E41:E42"/>
    <mergeCell ref="D31:D32"/>
    <mergeCell ref="B31:B32"/>
    <mergeCell ref="B41:B42"/>
    <mergeCell ref="K41:K42"/>
    <mergeCell ref="J43:J44"/>
    <mergeCell ref="J49:J50"/>
    <mergeCell ref="M41:M42"/>
    <mergeCell ref="M43:M44"/>
    <mergeCell ref="M45:M46"/>
    <mergeCell ref="M39:M40"/>
    <mergeCell ref="K39:K40"/>
    <mergeCell ref="I33:I34"/>
    <mergeCell ref="J33:J34"/>
    <mergeCell ref="B47:B48"/>
    <mergeCell ref="D45:D46"/>
    <mergeCell ref="H33:H34"/>
    <mergeCell ref="D47:D48"/>
    <mergeCell ref="J35:J36"/>
    <mergeCell ref="I31:I32"/>
    <mergeCell ref="J31:J32"/>
    <mergeCell ref="B39:B40"/>
    <mergeCell ref="D37:D38"/>
    <mergeCell ref="A19:A20"/>
    <mergeCell ref="B19:B20"/>
    <mergeCell ref="A33:A34"/>
    <mergeCell ref="B17:B18"/>
    <mergeCell ref="C17:C18"/>
    <mergeCell ref="E17:E18"/>
    <mergeCell ref="A31:A32"/>
    <mergeCell ref="B29:B30"/>
    <mergeCell ref="A25:A26"/>
    <mergeCell ref="A23:A24"/>
    <mergeCell ref="A27:A28"/>
    <mergeCell ref="B27:B28"/>
    <mergeCell ref="C25:C26"/>
    <mergeCell ref="B25:B26"/>
    <mergeCell ref="A17:A18"/>
    <mergeCell ref="C27:C28"/>
    <mergeCell ref="D25:D26"/>
    <mergeCell ref="C29:C30"/>
    <mergeCell ref="E33:E34"/>
    <mergeCell ref="E31:E32"/>
    <mergeCell ref="E29:E30"/>
    <mergeCell ref="E23:E24"/>
    <mergeCell ref="E21:E22"/>
    <mergeCell ref="E27:E28"/>
    <mergeCell ref="E25:E26"/>
    <mergeCell ref="G27:G28"/>
    <mergeCell ref="G21:G22"/>
    <mergeCell ref="I17:I18"/>
    <mergeCell ref="J17:J18"/>
    <mergeCell ref="K17:K18"/>
    <mergeCell ref="K23:K24"/>
    <mergeCell ref="M23:M24"/>
    <mergeCell ref="N23:N24"/>
    <mergeCell ref="G25:G26"/>
    <mergeCell ref="H21:H22"/>
    <mergeCell ref="I21:I22"/>
    <mergeCell ref="J21:J22"/>
    <mergeCell ref="I23:I24"/>
    <mergeCell ref="J23:J24"/>
    <mergeCell ref="H19:H20"/>
    <mergeCell ref="I19:I20"/>
    <mergeCell ref="J19:J20"/>
    <mergeCell ref="F15:F60"/>
    <mergeCell ref="E35:E36"/>
    <mergeCell ref="E37:E38"/>
    <mergeCell ref="E39:E40"/>
    <mergeCell ref="G23:G24"/>
    <mergeCell ref="G17:G18"/>
    <mergeCell ref="G19:G20"/>
    <mergeCell ref="H27:H28"/>
    <mergeCell ref="M15:M16"/>
    <mergeCell ref="L17:L18"/>
    <mergeCell ref="M17:M18"/>
    <mergeCell ref="N17:N18"/>
    <mergeCell ref="L25:L26"/>
    <mergeCell ref="M25:M26"/>
    <mergeCell ref="H17:H18"/>
    <mergeCell ref="A55:A56"/>
    <mergeCell ref="M21:M22"/>
    <mergeCell ref="N21:N22"/>
    <mergeCell ref="K21:K22"/>
    <mergeCell ref="K15:K16"/>
    <mergeCell ref="L15:L16"/>
    <mergeCell ref="J11:J14"/>
    <mergeCell ref="A15:A16"/>
    <mergeCell ref="B15:B16"/>
    <mergeCell ref="C15:C16"/>
    <mergeCell ref="E15:E16"/>
    <mergeCell ref="G15:G16"/>
    <mergeCell ref="H15:H16"/>
    <mergeCell ref="I15:I16"/>
    <mergeCell ref="J15:J16"/>
    <mergeCell ref="A21:A22"/>
    <mergeCell ref="D15:D16"/>
    <mergeCell ref="D17:D18"/>
    <mergeCell ref="D19:D20"/>
    <mergeCell ref="D21:D22"/>
    <mergeCell ref="B21:B22"/>
    <mergeCell ref="I29:I30"/>
    <mergeCell ref="J29:J30"/>
    <mergeCell ref="I27:I28"/>
    <mergeCell ref="H55:H56"/>
    <mergeCell ref="B53:B54"/>
    <mergeCell ref="C53:C54"/>
    <mergeCell ref="H53:H54"/>
    <mergeCell ref="R61:R62"/>
    <mergeCell ref="D53:D54"/>
    <mergeCell ref="S64:X65"/>
    <mergeCell ref="S67:X68"/>
    <mergeCell ref="J55:J56"/>
    <mergeCell ref="M55:M56"/>
    <mergeCell ref="K57:K58"/>
    <mergeCell ref="M57:M58"/>
    <mergeCell ref="O15:O54"/>
    <mergeCell ref="K19:K20"/>
    <mergeCell ref="M19:M20"/>
    <mergeCell ref="J27:J28"/>
    <mergeCell ref="K25:K26"/>
    <mergeCell ref="M27:M28"/>
    <mergeCell ref="I25:I26"/>
    <mergeCell ref="J25:J26"/>
    <mergeCell ref="K27:K28"/>
    <mergeCell ref="L27:L28"/>
    <mergeCell ref="H25:H26"/>
    <mergeCell ref="E19:E20"/>
    <mergeCell ref="G43:G44"/>
    <mergeCell ref="H43:H44"/>
    <mergeCell ref="B51:B52"/>
    <mergeCell ref="B49:B50"/>
    <mergeCell ref="B43:B44"/>
    <mergeCell ref="A61:F62"/>
    <mergeCell ref="M47:M48"/>
    <mergeCell ref="M49:M50"/>
    <mergeCell ref="M51:M52"/>
    <mergeCell ref="J53:J54"/>
    <mergeCell ref="A49:A50"/>
    <mergeCell ref="A53:A54"/>
    <mergeCell ref="A51:A52"/>
    <mergeCell ref="B55:B56"/>
    <mergeCell ref="K53:K54"/>
    <mergeCell ref="M53:M54"/>
    <mergeCell ref="S53:S54"/>
    <mergeCell ref="U53:U54"/>
    <mergeCell ref="S57:S60"/>
    <mergeCell ref="U57:U60"/>
    <mergeCell ref="B57:B60"/>
    <mergeCell ref="D57:D60"/>
    <mergeCell ref="H57:H60"/>
  </mergeCells>
  <pageMargins left="0.7" right="0.7" top="0.75" bottom="0.75" header="0.3" footer="0.3"/>
  <pageSetup scale="30"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Y38"/>
  <sheetViews>
    <sheetView showGridLines="0" tabSelected="1" view="pageBreakPreview" zoomScale="80" zoomScaleNormal="80" zoomScaleSheetLayoutView="80" workbookViewId="0">
      <selection activeCell="C13" sqref="C13"/>
    </sheetView>
  </sheetViews>
  <sheetFormatPr baseColWidth="10" defaultRowHeight="15" x14ac:dyDescent="0.25"/>
  <cols>
    <col min="1" max="1" width="22.85546875" customWidth="1"/>
    <col min="2" max="2" width="18.7109375" customWidth="1"/>
    <col min="3" max="3" width="18" customWidth="1"/>
    <col min="4" max="5" width="50.28515625" customWidth="1"/>
    <col min="6" max="6" width="31.5703125" bestFit="1" customWidth="1"/>
    <col min="7" max="7" width="19.28515625" customWidth="1"/>
    <col min="8" max="8" width="17.85546875" customWidth="1"/>
    <col min="9" max="9" width="17.28515625" customWidth="1"/>
    <col min="10" max="10" width="26.28515625" customWidth="1"/>
    <col min="11" max="11" width="14.5703125" customWidth="1"/>
    <col min="12" max="12" width="80.140625" bestFit="1" customWidth="1"/>
    <col min="13" max="13" width="18.5703125" customWidth="1"/>
    <col min="14" max="14" width="17.7109375" customWidth="1"/>
    <col min="15" max="15" width="42.5703125" customWidth="1"/>
    <col min="16" max="16" width="32" customWidth="1"/>
  </cols>
  <sheetData>
    <row r="8" spans="1:25" ht="31.5" x14ac:dyDescent="0.25">
      <c r="A8" s="19" t="s">
        <v>42</v>
      </c>
      <c r="B8" s="20" t="s">
        <v>43</v>
      </c>
      <c r="C8" s="20" t="s">
        <v>44</v>
      </c>
      <c r="D8" s="20" t="s">
        <v>45</v>
      </c>
      <c r="E8" s="20" t="s">
        <v>46</v>
      </c>
      <c r="F8" s="20" t="s">
        <v>47</v>
      </c>
      <c r="G8" s="20" t="s">
        <v>48</v>
      </c>
      <c r="H8" s="20" t="s">
        <v>49</v>
      </c>
      <c r="I8" s="20" t="s">
        <v>50</v>
      </c>
      <c r="J8" s="20" t="s">
        <v>51</v>
      </c>
      <c r="K8" s="20" t="s">
        <v>52</v>
      </c>
      <c r="L8" s="20" t="s">
        <v>53</v>
      </c>
      <c r="M8" s="20" t="s">
        <v>64</v>
      </c>
      <c r="N8" s="20" t="s">
        <v>54</v>
      </c>
      <c r="O8" s="20" t="s">
        <v>55</v>
      </c>
      <c r="P8" s="20" t="s">
        <v>56</v>
      </c>
      <c r="Q8" s="13"/>
      <c r="R8" s="13"/>
      <c r="S8" s="13"/>
      <c r="T8" s="13"/>
      <c r="U8" s="13"/>
      <c r="V8" s="13"/>
      <c r="W8" s="13"/>
      <c r="X8" s="13"/>
      <c r="Y8" s="13"/>
    </row>
    <row r="9" spans="1:25" ht="15" customHeight="1" x14ac:dyDescent="0.25">
      <c r="A9" s="3"/>
      <c r="B9" s="3"/>
      <c r="C9" s="3"/>
      <c r="D9" s="3"/>
      <c r="E9" s="3"/>
      <c r="F9" s="3"/>
      <c r="G9" s="3"/>
      <c r="H9" s="3"/>
      <c r="I9" s="3"/>
      <c r="J9" s="3"/>
      <c r="K9" s="3"/>
      <c r="L9" s="3"/>
      <c r="M9" s="3"/>
      <c r="N9" s="3"/>
      <c r="O9" s="3"/>
      <c r="P9" s="3"/>
      <c r="Q9" s="14"/>
      <c r="R9" s="14"/>
      <c r="S9" s="14"/>
      <c r="T9" s="14"/>
      <c r="U9" s="14"/>
      <c r="V9" s="14"/>
      <c r="W9" s="14"/>
      <c r="X9" s="14"/>
      <c r="Y9" s="14"/>
    </row>
    <row r="10" spans="1:25" ht="51.75" customHeight="1" x14ac:dyDescent="0.25">
      <c r="A10" s="105" t="s">
        <v>111</v>
      </c>
      <c r="B10" s="51">
        <v>43752</v>
      </c>
      <c r="C10" s="29"/>
      <c r="D10" s="40" t="s">
        <v>144</v>
      </c>
      <c r="E10" s="42" t="s">
        <v>161</v>
      </c>
      <c r="F10" s="40" t="s">
        <v>174</v>
      </c>
      <c r="G10" s="31">
        <v>43725</v>
      </c>
      <c r="H10" s="32">
        <v>50000000</v>
      </c>
      <c r="I10" s="30" t="s">
        <v>190</v>
      </c>
      <c r="J10" s="35">
        <v>0.03</v>
      </c>
      <c r="K10" s="30"/>
      <c r="L10" s="40" t="s">
        <v>206</v>
      </c>
      <c r="M10" s="43">
        <v>0</v>
      </c>
      <c r="N10" s="103">
        <v>0</v>
      </c>
      <c r="O10" s="40" t="s">
        <v>228</v>
      </c>
      <c r="P10" s="40"/>
      <c r="Q10" s="22"/>
      <c r="R10" s="15"/>
      <c r="S10" s="15"/>
      <c r="T10" s="15"/>
      <c r="U10" s="15"/>
      <c r="V10" s="15"/>
      <c r="W10" s="15"/>
      <c r="X10" s="15"/>
      <c r="Y10" s="15"/>
    </row>
    <row r="11" spans="1:25" ht="128.25" customHeight="1" x14ac:dyDescent="0.25">
      <c r="A11" s="105" t="s">
        <v>112</v>
      </c>
      <c r="B11" s="51">
        <v>43752</v>
      </c>
      <c r="C11" s="36"/>
      <c r="D11" s="40" t="s">
        <v>145</v>
      </c>
      <c r="E11" s="42" t="s">
        <v>162</v>
      </c>
      <c r="F11" s="40" t="s">
        <v>175</v>
      </c>
      <c r="G11" s="31">
        <v>43727</v>
      </c>
      <c r="H11" s="38">
        <v>2773535.57</v>
      </c>
      <c r="I11" s="42" t="s">
        <v>191</v>
      </c>
      <c r="J11" s="30" t="s">
        <v>201</v>
      </c>
      <c r="K11" s="28"/>
      <c r="L11" s="40" t="s">
        <v>207</v>
      </c>
      <c r="M11" s="43">
        <v>0</v>
      </c>
      <c r="N11" s="103">
        <v>2.3599999999999999E-2</v>
      </c>
      <c r="O11" s="41" t="s">
        <v>229</v>
      </c>
      <c r="P11" s="40"/>
    </row>
    <row r="12" spans="1:25" ht="185.25" customHeight="1" x14ac:dyDescent="0.25">
      <c r="A12" s="105" t="s">
        <v>113</v>
      </c>
      <c r="B12" s="51">
        <v>43752</v>
      </c>
      <c r="C12" s="36"/>
      <c r="D12" s="40" t="s">
        <v>146</v>
      </c>
      <c r="E12" s="42" t="s">
        <v>163</v>
      </c>
      <c r="F12" s="40" t="s">
        <v>175</v>
      </c>
      <c r="G12" s="31">
        <v>43727</v>
      </c>
      <c r="H12" s="39">
        <v>24843728.960000001</v>
      </c>
      <c r="I12" s="42" t="s">
        <v>192</v>
      </c>
      <c r="J12" s="35">
        <v>1.3100000000000001E-2</v>
      </c>
      <c r="K12" s="36"/>
      <c r="L12" s="53" t="s">
        <v>208</v>
      </c>
      <c r="M12" s="43">
        <v>0</v>
      </c>
      <c r="N12" s="103">
        <v>0.14630000000000001</v>
      </c>
      <c r="O12" s="41" t="s">
        <v>230</v>
      </c>
      <c r="P12" s="40"/>
    </row>
    <row r="13" spans="1:25" ht="60" x14ac:dyDescent="0.25">
      <c r="A13" s="105" t="s">
        <v>114</v>
      </c>
      <c r="B13" s="51">
        <v>43754</v>
      </c>
      <c r="C13" s="36"/>
      <c r="D13" s="40" t="s">
        <v>147</v>
      </c>
      <c r="E13" s="42" t="s">
        <v>161</v>
      </c>
      <c r="F13" s="41" t="s">
        <v>8</v>
      </c>
      <c r="G13" s="31">
        <v>43748</v>
      </c>
      <c r="H13" s="39">
        <v>1100000000</v>
      </c>
      <c r="I13" s="42"/>
      <c r="J13" s="30"/>
      <c r="K13" s="36"/>
      <c r="L13" s="40" t="s">
        <v>209</v>
      </c>
      <c r="M13" s="43">
        <v>0</v>
      </c>
      <c r="N13" s="103">
        <v>0.16</v>
      </c>
      <c r="O13" s="41" t="s">
        <v>231</v>
      </c>
      <c r="P13" s="40" t="s">
        <v>209</v>
      </c>
    </row>
    <row r="14" spans="1:25" ht="195" x14ac:dyDescent="0.25">
      <c r="A14" s="105" t="s">
        <v>115</v>
      </c>
      <c r="B14" s="51">
        <v>43759</v>
      </c>
      <c r="C14" s="36" t="s">
        <v>137</v>
      </c>
      <c r="D14" s="40" t="s">
        <v>148</v>
      </c>
      <c r="E14" s="42" t="s">
        <v>164</v>
      </c>
      <c r="F14" s="41" t="s">
        <v>175</v>
      </c>
      <c r="G14" s="31">
        <v>43647</v>
      </c>
      <c r="H14" s="38">
        <v>38000000</v>
      </c>
      <c r="I14" s="42"/>
      <c r="J14" s="30"/>
      <c r="K14" s="36"/>
      <c r="L14" s="53" t="s">
        <v>210</v>
      </c>
      <c r="M14" s="43"/>
      <c r="N14" s="103">
        <v>0.12920000000000001</v>
      </c>
      <c r="O14" s="41" t="s">
        <v>232</v>
      </c>
      <c r="P14" s="40"/>
    </row>
    <row r="15" spans="1:25" ht="150" x14ac:dyDescent="0.25">
      <c r="A15" s="105" t="s">
        <v>116</v>
      </c>
      <c r="B15" s="51">
        <v>43762</v>
      </c>
      <c r="C15" s="36"/>
      <c r="D15" s="40" t="s">
        <v>149</v>
      </c>
      <c r="E15" s="42" t="s">
        <v>165</v>
      </c>
      <c r="F15" s="34" t="s">
        <v>176</v>
      </c>
      <c r="G15" s="31">
        <v>43759</v>
      </c>
      <c r="H15" s="38">
        <v>3547999.89</v>
      </c>
      <c r="I15" s="42" t="s">
        <v>193</v>
      </c>
      <c r="J15" s="102">
        <v>6.7500000000000004E-2</v>
      </c>
      <c r="K15" s="36"/>
      <c r="L15" s="53" t="s">
        <v>211</v>
      </c>
      <c r="M15" s="43" t="s">
        <v>224</v>
      </c>
      <c r="N15" s="103">
        <v>0.25</v>
      </c>
      <c r="O15" s="41" t="s">
        <v>233</v>
      </c>
      <c r="P15" s="40"/>
    </row>
    <row r="16" spans="1:25" ht="15.75" x14ac:dyDescent="0.25">
      <c r="A16" s="105" t="s">
        <v>117</v>
      </c>
      <c r="B16" s="51">
        <v>43762</v>
      </c>
      <c r="C16" s="36"/>
      <c r="D16" s="40"/>
      <c r="E16" s="42" t="s">
        <v>161</v>
      </c>
      <c r="F16" s="34" t="s">
        <v>177</v>
      </c>
      <c r="G16" s="31">
        <v>43759</v>
      </c>
      <c r="H16" s="38">
        <v>50000000</v>
      </c>
      <c r="I16" s="42"/>
      <c r="J16" s="102"/>
      <c r="K16" s="36"/>
      <c r="L16" s="53" t="s">
        <v>212</v>
      </c>
      <c r="M16" s="43"/>
      <c r="N16" s="103"/>
      <c r="O16" s="41"/>
      <c r="P16" s="40"/>
    </row>
    <row r="17" spans="1:17" ht="150" x14ac:dyDescent="0.25">
      <c r="A17" s="105" t="s">
        <v>118</v>
      </c>
      <c r="B17" s="51">
        <v>43766</v>
      </c>
      <c r="C17" s="36"/>
      <c r="D17" s="40" t="s">
        <v>150</v>
      </c>
      <c r="E17" s="42" t="s">
        <v>166</v>
      </c>
      <c r="F17" s="34" t="s">
        <v>178</v>
      </c>
      <c r="G17" s="31">
        <v>43759</v>
      </c>
      <c r="H17" s="38">
        <v>4046999.88</v>
      </c>
      <c r="I17" s="42" t="s">
        <v>193</v>
      </c>
      <c r="J17" s="102">
        <v>6.7699999999999996E-2</v>
      </c>
      <c r="K17" s="36"/>
      <c r="L17" s="53" t="s">
        <v>211</v>
      </c>
      <c r="M17" s="43" t="s">
        <v>224</v>
      </c>
      <c r="N17" s="103">
        <v>0.25</v>
      </c>
      <c r="O17" s="41" t="s">
        <v>234</v>
      </c>
      <c r="P17" s="40"/>
    </row>
    <row r="18" spans="1:17" ht="45" x14ac:dyDescent="0.25">
      <c r="A18" s="105" t="s">
        <v>119</v>
      </c>
      <c r="B18" s="51">
        <v>43767</v>
      </c>
      <c r="C18" s="36"/>
      <c r="D18" s="40" t="s">
        <v>151</v>
      </c>
      <c r="E18" s="42" t="s">
        <v>167</v>
      </c>
      <c r="F18" s="34" t="s">
        <v>179</v>
      </c>
      <c r="G18" s="31">
        <v>43756</v>
      </c>
      <c r="H18" s="38">
        <v>20000000</v>
      </c>
      <c r="I18" s="42" t="s">
        <v>194</v>
      </c>
      <c r="J18" s="102">
        <v>0.03</v>
      </c>
      <c r="K18" s="36"/>
      <c r="L18" s="53" t="s">
        <v>213</v>
      </c>
      <c r="M18" s="43"/>
      <c r="N18" s="103">
        <v>0</v>
      </c>
      <c r="O18" s="41" t="s">
        <v>235</v>
      </c>
      <c r="P18" s="40"/>
    </row>
    <row r="19" spans="1:17" ht="115.5" customHeight="1" x14ac:dyDescent="0.25">
      <c r="A19" s="105" t="s">
        <v>120</v>
      </c>
      <c r="B19" s="51">
        <v>43772</v>
      </c>
      <c r="C19" s="36"/>
      <c r="D19" s="40" t="s">
        <v>152</v>
      </c>
      <c r="E19" s="42" t="s">
        <v>168</v>
      </c>
      <c r="F19" s="34" t="s">
        <v>178</v>
      </c>
      <c r="G19" s="31">
        <v>43766</v>
      </c>
      <c r="H19" s="38">
        <v>4529999.55</v>
      </c>
      <c r="I19" s="42" t="s">
        <v>195</v>
      </c>
      <c r="J19" s="102">
        <v>6.8699999999999997E-2</v>
      </c>
      <c r="K19" s="36"/>
      <c r="L19" s="53" t="s">
        <v>211</v>
      </c>
      <c r="M19" s="43" t="s">
        <v>225</v>
      </c>
      <c r="N19" s="103">
        <v>0.25</v>
      </c>
      <c r="O19" s="41" t="s">
        <v>236</v>
      </c>
      <c r="P19" s="40"/>
    </row>
    <row r="20" spans="1:17" ht="46.5" customHeight="1" x14ac:dyDescent="0.25">
      <c r="A20" s="105" t="s">
        <v>111</v>
      </c>
      <c r="B20" s="51">
        <v>43780</v>
      </c>
      <c r="C20" s="36"/>
      <c r="D20" s="40" t="s">
        <v>144</v>
      </c>
      <c r="E20" s="42" t="s">
        <v>161</v>
      </c>
      <c r="F20" s="34" t="s">
        <v>174</v>
      </c>
      <c r="G20" s="31">
        <v>43774</v>
      </c>
      <c r="H20" s="38">
        <v>50000000</v>
      </c>
      <c r="I20" s="42" t="s">
        <v>190</v>
      </c>
      <c r="J20" s="102">
        <v>0.03</v>
      </c>
      <c r="K20" s="36"/>
      <c r="L20" s="53" t="s">
        <v>214</v>
      </c>
      <c r="M20" s="43">
        <v>0</v>
      </c>
      <c r="N20" s="103">
        <v>0</v>
      </c>
      <c r="O20" s="41" t="s">
        <v>228</v>
      </c>
      <c r="P20" s="53" t="s">
        <v>214</v>
      </c>
    </row>
    <row r="21" spans="1:17" ht="109.5" customHeight="1" x14ac:dyDescent="0.25">
      <c r="A21" s="105" t="s">
        <v>121</v>
      </c>
      <c r="B21" s="51">
        <v>43781</v>
      </c>
      <c r="C21" s="36"/>
      <c r="D21" s="40" t="s">
        <v>153</v>
      </c>
      <c r="E21" s="42" t="s">
        <v>169</v>
      </c>
      <c r="F21" s="34" t="s">
        <v>178</v>
      </c>
      <c r="G21" s="31">
        <v>43766</v>
      </c>
      <c r="H21" s="38">
        <v>4430999.6399999997</v>
      </c>
      <c r="I21" s="42" t="s">
        <v>195</v>
      </c>
      <c r="J21" s="102">
        <v>7.0900000000000005E-2</v>
      </c>
      <c r="K21" s="36"/>
      <c r="L21" s="53" t="s">
        <v>211</v>
      </c>
      <c r="M21" s="43" t="s">
        <v>225</v>
      </c>
      <c r="N21" s="103">
        <v>0.25</v>
      </c>
      <c r="O21" s="41" t="s">
        <v>237</v>
      </c>
      <c r="P21" s="40"/>
    </row>
    <row r="22" spans="1:17" ht="112.5" customHeight="1" x14ac:dyDescent="0.25">
      <c r="A22" s="105" t="s">
        <v>122</v>
      </c>
      <c r="B22" s="101">
        <v>43790</v>
      </c>
      <c r="C22" s="36"/>
      <c r="D22" s="40" t="s">
        <v>154</v>
      </c>
      <c r="E22" s="36" t="s">
        <v>170</v>
      </c>
      <c r="F22" s="37" t="s">
        <v>178</v>
      </c>
      <c r="G22" s="31">
        <v>43783</v>
      </c>
      <c r="H22" s="38">
        <v>6143999.4100000001</v>
      </c>
      <c r="I22" s="42" t="s">
        <v>196</v>
      </c>
      <c r="J22" s="102">
        <v>6.88E-2</v>
      </c>
      <c r="K22" s="36"/>
      <c r="L22" s="53" t="s">
        <v>211</v>
      </c>
      <c r="M22" s="43" t="s">
        <v>225</v>
      </c>
      <c r="N22" s="103">
        <v>0.25</v>
      </c>
      <c r="O22" s="41" t="s">
        <v>238</v>
      </c>
      <c r="P22" s="104"/>
      <c r="Q22" s="71"/>
    </row>
    <row r="23" spans="1:17" ht="45" x14ac:dyDescent="0.25">
      <c r="A23" s="105" t="s">
        <v>123</v>
      </c>
      <c r="B23" s="101">
        <v>43790</v>
      </c>
      <c r="C23" s="36" t="s">
        <v>138</v>
      </c>
      <c r="D23" s="40" t="s">
        <v>155</v>
      </c>
      <c r="E23" s="36" t="s">
        <v>171</v>
      </c>
      <c r="F23" s="37" t="s">
        <v>180</v>
      </c>
      <c r="G23" s="31">
        <v>43789</v>
      </c>
      <c r="H23" s="38">
        <v>5115348231</v>
      </c>
      <c r="I23" s="42" t="s">
        <v>197</v>
      </c>
      <c r="J23" s="30" t="s">
        <v>202</v>
      </c>
      <c r="K23" s="36"/>
      <c r="L23" s="53" t="s">
        <v>215</v>
      </c>
      <c r="M23" s="43">
        <v>0</v>
      </c>
      <c r="N23" s="103" t="s">
        <v>226</v>
      </c>
      <c r="O23" s="41" t="s">
        <v>226</v>
      </c>
      <c r="P23" s="104"/>
      <c r="Q23" s="71"/>
    </row>
    <row r="24" spans="1:17" ht="72.75" customHeight="1" x14ac:dyDescent="0.25">
      <c r="A24" s="105" t="s">
        <v>124</v>
      </c>
      <c r="B24" s="101">
        <v>43790</v>
      </c>
      <c r="C24" s="36" t="s">
        <v>139</v>
      </c>
      <c r="D24" s="40" t="s">
        <v>155</v>
      </c>
      <c r="E24" s="36" t="s">
        <v>171</v>
      </c>
      <c r="F24" s="37" t="s">
        <v>181</v>
      </c>
      <c r="G24" s="31">
        <v>43789</v>
      </c>
      <c r="H24" s="38">
        <v>2000000000</v>
      </c>
      <c r="I24" s="42" t="s">
        <v>197</v>
      </c>
      <c r="J24" s="30" t="s">
        <v>202</v>
      </c>
      <c r="K24" s="36"/>
      <c r="L24" s="53" t="s">
        <v>216</v>
      </c>
      <c r="M24" s="43">
        <v>0</v>
      </c>
      <c r="N24" s="103" t="s">
        <v>226</v>
      </c>
      <c r="O24" s="41" t="s">
        <v>226</v>
      </c>
      <c r="P24" s="104"/>
      <c r="Q24" s="71"/>
    </row>
    <row r="25" spans="1:17" ht="71.25" customHeight="1" x14ac:dyDescent="0.25">
      <c r="A25" s="105" t="s">
        <v>125</v>
      </c>
      <c r="B25" s="101">
        <v>43790</v>
      </c>
      <c r="C25" s="36" t="s">
        <v>140</v>
      </c>
      <c r="D25" s="40" t="s">
        <v>155</v>
      </c>
      <c r="E25" s="36" t="s">
        <v>171</v>
      </c>
      <c r="F25" s="37" t="s">
        <v>181</v>
      </c>
      <c r="G25" s="31">
        <v>43789</v>
      </c>
      <c r="H25" s="38">
        <v>1000000000</v>
      </c>
      <c r="I25" s="42" t="s">
        <v>197</v>
      </c>
      <c r="J25" s="30" t="s">
        <v>202</v>
      </c>
      <c r="K25" s="36"/>
      <c r="L25" s="53" t="s">
        <v>217</v>
      </c>
      <c r="M25" s="43">
        <v>0</v>
      </c>
      <c r="N25" s="103" t="s">
        <v>226</v>
      </c>
      <c r="O25" s="41" t="s">
        <v>226</v>
      </c>
      <c r="P25" s="104"/>
      <c r="Q25" s="71"/>
    </row>
    <row r="26" spans="1:17" ht="69" customHeight="1" x14ac:dyDescent="0.25">
      <c r="A26" s="105" t="s">
        <v>126</v>
      </c>
      <c r="B26" s="101">
        <v>43790</v>
      </c>
      <c r="C26" s="36" t="s">
        <v>141</v>
      </c>
      <c r="D26" s="40" t="s">
        <v>155</v>
      </c>
      <c r="E26" s="36" t="s">
        <v>171</v>
      </c>
      <c r="F26" s="37" t="s">
        <v>182</v>
      </c>
      <c r="G26" s="31">
        <v>43789</v>
      </c>
      <c r="H26" s="38">
        <v>2500000000</v>
      </c>
      <c r="I26" s="42" t="s">
        <v>197</v>
      </c>
      <c r="J26" s="30" t="s">
        <v>202</v>
      </c>
      <c r="K26" s="36"/>
      <c r="L26" s="53" t="s">
        <v>218</v>
      </c>
      <c r="M26" s="43">
        <v>0</v>
      </c>
      <c r="N26" s="103" t="s">
        <v>226</v>
      </c>
      <c r="O26" s="41" t="s">
        <v>226</v>
      </c>
      <c r="P26" s="104"/>
      <c r="Q26" s="71"/>
    </row>
    <row r="27" spans="1:17" ht="74.25" customHeight="1" x14ac:dyDescent="0.25">
      <c r="A27" s="105" t="s">
        <v>127</v>
      </c>
      <c r="B27" s="101">
        <v>43790</v>
      </c>
      <c r="C27" s="36" t="s">
        <v>142</v>
      </c>
      <c r="D27" s="40" t="s">
        <v>155</v>
      </c>
      <c r="E27" s="36" t="s">
        <v>171</v>
      </c>
      <c r="F27" s="37" t="s">
        <v>182</v>
      </c>
      <c r="G27" s="31">
        <v>43789</v>
      </c>
      <c r="H27" s="38">
        <v>569432472.52999997</v>
      </c>
      <c r="I27" s="42" t="s">
        <v>197</v>
      </c>
      <c r="J27" s="30" t="s">
        <v>202</v>
      </c>
      <c r="K27" s="36"/>
      <c r="L27" s="53" t="s">
        <v>219</v>
      </c>
      <c r="M27" s="43">
        <v>0</v>
      </c>
      <c r="N27" s="103" t="s">
        <v>226</v>
      </c>
      <c r="O27" s="41" t="s">
        <v>226</v>
      </c>
      <c r="P27" s="104"/>
      <c r="Q27" s="71"/>
    </row>
    <row r="28" spans="1:17" ht="70.5" customHeight="1" x14ac:dyDescent="0.25">
      <c r="A28" s="105" t="s">
        <v>128</v>
      </c>
      <c r="B28" s="101">
        <v>43790</v>
      </c>
      <c r="C28" s="36" t="s">
        <v>143</v>
      </c>
      <c r="D28" s="40" t="s">
        <v>155</v>
      </c>
      <c r="E28" s="36" t="s">
        <v>171</v>
      </c>
      <c r="F28" s="37" t="s">
        <v>183</v>
      </c>
      <c r="G28" s="31">
        <v>43789</v>
      </c>
      <c r="H28" s="38">
        <v>3000000000</v>
      </c>
      <c r="I28" s="42" t="s">
        <v>197</v>
      </c>
      <c r="J28" s="30" t="s">
        <v>202</v>
      </c>
      <c r="K28" s="36"/>
      <c r="L28" s="53" t="s">
        <v>220</v>
      </c>
      <c r="M28" s="43">
        <v>0</v>
      </c>
      <c r="N28" s="103" t="s">
        <v>226</v>
      </c>
      <c r="O28" s="41" t="s">
        <v>226</v>
      </c>
      <c r="P28" s="104"/>
      <c r="Q28" s="71"/>
    </row>
    <row r="29" spans="1:17" ht="60.75" customHeight="1" x14ac:dyDescent="0.25">
      <c r="A29" s="105" t="s">
        <v>129</v>
      </c>
      <c r="B29" s="101">
        <v>43791</v>
      </c>
      <c r="C29" s="36"/>
      <c r="D29" s="40" t="s">
        <v>156</v>
      </c>
      <c r="E29" s="36" t="s">
        <v>167</v>
      </c>
      <c r="F29" s="37" t="s">
        <v>174</v>
      </c>
      <c r="G29" s="31">
        <v>43788</v>
      </c>
      <c r="H29" s="38">
        <v>20000000</v>
      </c>
      <c r="I29" s="42" t="s">
        <v>194</v>
      </c>
      <c r="J29" s="35">
        <v>0.03</v>
      </c>
      <c r="K29" s="36"/>
      <c r="L29" s="53" t="s">
        <v>214</v>
      </c>
      <c r="M29" s="43"/>
      <c r="N29" s="103">
        <v>0</v>
      </c>
      <c r="O29" s="41" t="s">
        <v>235</v>
      </c>
      <c r="P29" s="104"/>
      <c r="Q29" s="71"/>
    </row>
    <row r="30" spans="1:17" ht="65.25" customHeight="1" x14ac:dyDescent="0.25">
      <c r="A30" s="105" t="s">
        <v>130</v>
      </c>
      <c r="B30" s="101">
        <v>43801</v>
      </c>
      <c r="C30" s="36"/>
      <c r="D30" s="40" t="s">
        <v>156</v>
      </c>
      <c r="E30" s="36" t="s">
        <v>167</v>
      </c>
      <c r="F30" s="37" t="s">
        <v>184</v>
      </c>
      <c r="G30" s="31">
        <v>43773</v>
      </c>
      <c r="H30" s="38">
        <v>40000000</v>
      </c>
      <c r="I30" s="42" t="s">
        <v>194</v>
      </c>
      <c r="J30" s="35">
        <v>2.5000000000000001E-2</v>
      </c>
      <c r="K30" s="36"/>
      <c r="L30" s="53" t="s">
        <v>206</v>
      </c>
      <c r="M30" s="43">
        <v>0</v>
      </c>
      <c r="N30" s="103">
        <v>0</v>
      </c>
      <c r="O30" s="41" t="s">
        <v>239</v>
      </c>
      <c r="P30" s="104"/>
      <c r="Q30" s="71"/>
    </row>
    <row r="31" spans="1:17" ht="75.75" customHeight="1" x14ac:dyDescent="0.25">
      <c r="A31" s="105" t="s">
        <v>131</v>
      </c>
      <c r="B31" s="101">
        <v>43801</v>
      </c>
      <c r="C31" s="36"/>
      <c r="D31" s="40" t="s">
        <v>156</v>
      </c>
      <c r="E31" s="36" t="s">
        <v>167</v>
      </c>
      <c r="F31" s="37" t="s">
        <v>185</v>
      </c>
      <c r="G31" s="31">
        <v>43790</v>
      </c>
      <c r="H31" s="38">
        <v>30000000</v>
      </c>
      <c r="I31" s="42" t="s">
        <v>194</v>
      </c>
      <c r="J31" s="35">
        <v>3.5000000000000003E-2</v>
      </c>
      <c r="K31" s="36"/>
      <c r="L31" s="53" t="s">
        <v>206</v>
      </c>
      <c r="M31" s="43">
        <v>0</v>
      </c>
      <c r="N31" s="103">
        <v>0</v>
      </c>
      <c r="O31" s="41" t="s">
        <v>239</v>
      </c>
      <c r="P31" s="104"/>
      <c r="Q31" s="71"/>
    </row>
    <row r="32" spans="1:17" ht="99.75" customHeight="1" x14ac:dyDescent="0.25">
      <c r="A32" s="105" t="s">
        <v>132</v>
      </c>
      <c r="B32" s="101">
        <v>43808</v>
      </c>
      <c r="C32" s="36"/>
      <c r="D32" s="40" t="s">
        <v>152</v>
      </c>
      <c r="E32" s="36" t="s">
        <v>172</v>
      </c>
      <c r="F32" s="37" t="s">
        <v>186</v>
      </c>
      <c r="G32" s="31">
        <v>43804</v>
      </c>
      <c r="H32" s="38">
        <v>4529999.55</v>
      </c>
      <c r="I32" s="42" t="s">
        <v>198</v>
      </c>
      <c r="J32" s="35">
        <v>6.8699999999999997E-2</v>
      </c>
      <c r="K32" s="36"/>
      <c r="L32" s="53" t="s">
        <v>221</v>
      </c>
      <c r="M32" s="43" t="s">
        <v>225</v>
      </c>
      <c r="N32" s="103">
        <v>0.25</v>
      </c>
      <c r="O32" s="41" t="s">
        <v>236</v>
      </c>
      <c r="P32" s="53" t="s">
        <v>221</v>
      </c>
      <c r="Q32" s="71"/>
    </row>
    <row r="33" spans="1:17" ht="222" customHeight="1" x14ac:dyDescent="0.25">
      <c r="A33" s="105" t="s">
        <v>133</v>
      </c>
      <c r="B33" s="101">
        <v>43811</v>
      </c>
      <c r="C33" s="36"/>
      <c r="D33" s="40" t="s">
        <v>157</v>
      </c>
      <c r="E33" s="36" t="s">
        <v>163</v>
      </c>
      <c r="F33" s="36" t="s">
        <v>187</v>
      </c>
      <c r="G33" s="36">
        <v>43804</v>
      </c>
      <c r="H33" s="36">
        <v>23323728.960000001</v>
      </c>
      <c r="I33" s="36" t="s">
        <v>199</v>
      </c>
      <c r="J33" s="42" t="s">
        <v>203</v>
      </c>
      <c r="K33" s="36"/>
      <c r="L33" s="40" t="s">
        <v>222</v>
      </c>
      <c r="M33" s="42">
        <v>0</v>
      </c>
      <c r="N33" s="42">
        <v>0.14630000000000001</v>
      </c>
      <c r="O33" s="40" t="s">
        <v>230</v>
      </c>
      <c r="P33" s="40" t="s">
        <v>222</v>
      </c>
      <c r="Q33" s="142"/>
    </row>
    <row r="34" spans="1:17" ht="57.75" customHeight="1" x14ac:dyDescent="0.25">
      <c r="A34" s="105" t="s">
        <v>134</v>
      </c>
      <c r="B34" s="101">
        <v>43817</v>
      </c>
      <c r="C34" s="36"/>
      <c r="D34" s="40" t="s">
        <v>158</v>
      </c>
      <c r="E34" s="36" t="s">
        <v>170</v>
      </c>
      <c r="F34" s="36" t="s">
        <v>188</v>
      </c>
      <c r="G34" s="36">
        <v>43809</v>
      </c>
      <c r="H34" s="36">
        <v>16200000</v>
      </c>
      <c r="I34" s="36" t="s">
        <v>190</v>
      </c>
      <c r="J34" s="42" t="s">
        <v>204</v>
      </c>
      <c r="K34" s="36"/>
      <c r="L34" s="40" t="s">
        <v>213</v>
      </c>
      <c r="M34" s="42" t="s">
        <v>227</v>
      </c>
      <c r="N34" s="42">
        <v>0</v>
      </c>
      <c r="O34" s="40" t="s">
        <v>240</v>
      </c>
      <c r="P34" s="40"/>
      <c r="Q34" s="142"/>
    </row>
    <row r="35" spans="1:17" ht="61.5" customHeight="1" x14ac:dyDescent="0.25">
      <c r="A35" s="105" t="s">
        <v>135</v>
      </c>
      <c r="B35" s="101">
        <v>43822</v>
      </c>
      <c r="C35" s="36"/>
      <c r="D35" s="40" t="s">
        <v>159</v>
      </c>
      <c r="E35" s="36" t="s">
        <v>167</v>
      </c>
      <c r="F35" s="36" t="s">
        <v>184</v>
      </c>
      <c r="G35" s="36">
        <v>43819</v>
      </c>
      <c r="H35" s="36">
        <v>40000000</v>
      </c>
      <c r="I35" s="36" t="s">
        <v>200</v>
      </c>
      <c r="J35" s="103">
        <v>2.5000000000000001E-2</v>
      </c>
      <c r="K35" s="36"/>
      <c r="L35" s="40" t="s">
        <v>223</v>
      </c>
      <c r="M35" s="42">
        <v>0</v>
      </c>
      <c r="N35" s="42">
        <v>0</v>
      </c>
      <c r="O35" s="40" t="s">
        <v>239</v>
      </c>
      <c r="P35" s="40" t="s">
        <v>223</v>
      </c>
      <c r="Q35" s="142"/>
    </row>
    <row r="36" spans="1:17" ht="54.75" customHeight="1" x14ac:dyDescent="0.25">
      <c r="A36" s="105" t="s">
        <v>136</v>
      </c>
      <c r="B36" s="101">
        <v>43826</v>
      </c>
      <c r="C36" s="36"/>
      <c r="D36" s="40" t="s">
        <v>160</v>
      </c>
      <c r="E36" s="36" t="s">
        <v>173</v>
      </c>
      <c r="F36" s="36" t="s">
        <v>189</v>
      </c>
      <c r="G36" s="36">
        <v>43816</v>
      </c>
      <c r="H36" s="36">
        <v>150000000</v>
      </c>
      <c r="I36" s="36" t="s">
        <v>200</v>
      </c>
      <c r="J36" s="42" t="s">
        <v>205</v>
      </c>
      <c r="K36" s="36"/>
      <c r="L36" s="40" t="s">
        <v>213</v>
      </c>
      <c r="M36" s="42">
        <v>0</v>
      </c>
      <c r="N36" s="42">
        <v>0</v>
      </c>
      <c r="O36" s="40" t="s">
        <v>241</v>
      </c>
      <c r="P36" s="40"/>
      <c r="Q36" s="142"/>
    </row>
    <row r="37" spans="1:17" ht="15" customHeight="1" x14ac:dyDescent="0.25">
      <c r="A37" s="100"/>
      <c r="B37" s="71"/>
      <c r="C37" s="70"/>
      <c r="D37" s="70"/>
      <c r="E37" s="70"/>
      <c r="F37" s="73"/>
      <c r="G37" s="70"/>
      <c r="H37" s="72"/>
      <c r="I37" s="70"/>
      <c r="J37" s="74"/>
      <c r="K37" s="75"/>
      <c r="L37" s="76"/>
      <c r="M37" s="77"/>
      <c r="N37" s="78"/>
      <c r="O37" s="77"/>
      <c r="P37" s="71"/>
      <c r="Q37" s="71"/>
    </row>
    <row r="38" spans="1:17" ht="15" customHeight="1" x14ac:dyDescent="0.25">
      <c r="A38" s="100"/>
      <c r="B38" s="71"/>
      <c r="C38" s="70"/>
      <c r="D38" s="70"/>
      <c r="E38" s="70"/>
      <c r="F38" s="73"/>
      <c r="G38" s="70"/>
      <c r="H38" s="72"/>
      <c r="I38" s="70"/>
      <c r="J38" s="74"/>
      <c r="K38" s="75"/>
      <c r="L38" s="76"/>
      <c r="M38" s="77"/>
      <c r="N38" s="78"/>
      <c r="O38" s="77"/>
      <c r="P38" s="71"/>
      <c r="Q38" s="71"/>
    </row>
  </sheetData>
  <customSheetViews>
    <customSheetView guid="{8EA58AF3-E87D-42A9-9890-AE18CCA466EF}" scale="80">
      <selection activeCell="A11" sqref="A11"/>
    </customSheetView>
  </customSheetViews>
  <mergeCells count="1">
    <mergeCell ref="Q33:Q36"/>
  </mergeCells>
  <pageMargins left="0.7" right="0.7" top="0.75" bottom="0.75" header="0.3" footer="0.3"/>
  <pageSetup scale="18"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FORMATO 1 </vt:lpstr>
      <vt:lpstr>FORMATO 2 </vt:lpstr>
      <vt:lpstr>FORMATO 3 </vt:lpstr>
      <vt:lpstr>FORMATO 4 </vt:lpstr>
      <vt:lpstr>FORMATO 5 </vt:lpstr>
      <vt:lpstr>FORMATO 6 </vt:lpstr>
      <vt:lpstr>FORMATO 7 </vt:lpstr>
      <vt:lpstr>'FORMATO 1 '!Área_de_impresión</vt:lpstr>
      <vt:lpstr>'FORMATO 7 '!Área_de_impresión</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Andres Fabian Muñiz Olivares</cp:lastModifiedBy>
  <dcterms:created xsi:type="dcterms:W3CDTF">2016-11-16T14:49:51Z</dcterms:created>
  <dcterms:modified xsi:type="dcterms:W3CDTF">2020-01-14T16:12:20Z</dcterms:modified>
</cp:coreProperties>
</file>