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"/>
    </mc:Choice>
  </mc:AlternateContent>
  <bookViews>
    <workbookView xWindow="-20610" yWindow="180" windowWidth="20730" windowHeight="10860"/>
  </bookViews>
  <sheets>
    <sheet name="Cuadro 2  4to trimestre 2020 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5" l="1"/>
  <c r="L31" i="5" l="1"/>
  <c r="L30" i="5" s="1"/>
  <c r="K72" i="5"/>
  <c r="J18" i="5" l="1"/>
  <c r="J17" i="5"/>
  <c r="J16" i="5"/>
  <c r="G13" i="5"/>
  <c r="H13" i="5"/>
  <c r="I13" i="5"/>
  <c r="F13" i="5"/>
  <c r="G50" i="5"/>
  <c r="G45" i="5"/>
  <c r="G42" i="5"/>
  <c r="G41" i="5"/>
  <c r="J39" i="5"/>
  <c r="G39" i="5"/>
  <c r="G31" i="5" l="1"/>
  <c r="J15" i="5"/>
  <c r="J14" i="5"/>
  <c r="J13" i="5" l="1"/>
  <c r="F57" i="5"/>
  <c r="J69" i="5" l="1"/>
  <c r="J66" i="5" l="1"/>
  <c r="J67" i="5"/>
  <c r="H31" i="5" l="1"/>
  <c r="J50" i="5"/>
  <c r="J49" i="5"/>
  <c r="J48" i="5"/>
  <c r="J47" i="5"/>
  <c r="J46" i="5"/>
  <c r="J45" i="5"/>
  <c r="J44" i="5"/>
  <c r="J43" i="5"/>
  <c r="J42" i="5"/>
  <c r="J41" i="5"/>
  <c r="J40" i="5"/>
  <c r="J38" i="5"/>
  <c r="J37" i="5"/>
  <c r="J36" i="5"/>
  <c r="J35" i="5"/>
  <c r="J34" i="5"/>
  <c r="J33" i="5"/>
  <c r="J32" i="5"/>
  <c r="F31" i="5"/>
  <c r="J80" i="5" l="1"/>
  <c r="J79" i="5"/>
  <c r="J78" i="5"/>
  <c r="J77" i="5"/>
  <c r="J76" i="5"/>
  <c r="J75" i="5"/>
  <c r="J74" i="5"/>
  <c r="L72" i="5"/>
  <c r="I72" i="5"/>
  <c r="H72" i="5"/>
  <c r="G72" i="5"/>
  <c r="F72" i="5"/>
  <c r="J70" i="5"/>
  <c r="J68" i="5"/>
  <c r="L65" i="5"/>
  <c r="K65" i="5"/>
  <c r="I65" i="5"/>
  <c r="H65" i="5"/>
  <c r="G65" i="5"/>
  <c r="F65" i="5"/>
  <c r="L57" i="5"/>
  <c r="K57" i="5"/>
  <c r="J57" i="5"/>
  <c r="I57" i="5"/>
  <c r="H57" i="5"/>
  <c r="G57" i="5"/>
  <c r="J52" i="5"/>
  <c r="I52" i="5"/>
  <c r="H52" i="5"/>
  <c r="G52" i="5"/>
  <c r="G30" i="5" s="1"/>
  <c r="F52" i="5"/>
  <c r="K31" i="5"/>
  <c r="I31" i="5"/>
  <c r="L25" i="5"/>
  <c r="K25" i="5"/>
  <c r="J25" i="5"/>
  <c r="I25" i="5"/>
  <c r="H25" i="5"/>
  <c r="G25" i="5"/>
  <c r="F25" i="5"/>
  <c r="L20" i="5"/>
  <c r="K20" i="5"/>
  <c r="J20" i="5"/>
  <c r="I20" i="5"/>
  <c r="H20" i="5"/>
  <c r="G20" i="5"/>
  <c r="G12" i="5" s="1"/>
  <c r="G11" i="5" s="1"/>
  <c r="G63" i="5" s="1"/>
  <c r="F20" i="5"/>
  <c r="L13" i="5"/>
  <c r="K13" i="5"/>
  <c r="F12" i="5" l="1"/>
  <c r="H30" i="5"/>
  <c r="K30" i="5"/>
  <c r="F30" i="5"/>
  <c r="F11" i="5" s="1"/>
  <c r="F63" i="5" s="1"/>
  <c r="H12" i="5"/>
  <c r="H11" i="5" s="1"/>
  <c r="I12" i="5"/>
  <c r="I30" i="5"/>
  <c r="L12" i="5"/>
  <c r="J72" i="5"/>
  <c r="K12" i="5"/>
  <c r="J31" i="5"/>
  <c r="J30" i="5" s="1"/>
  <c r="J12" i="5"/>
  <c r="H63" i="5" l="1"/>
  <c r="L11" i="5"/>
  <c r="L63" i="5" s="1"/>
  <c r="K11" i="5"/>
  <c r="K63" i="5" s="1"/>
  <c r="I11" i="5"/>
  <c r="I63" i="5" s="1"/>
  <c r="J11" i="5"/>
  <c r="J63" i="5" s="1"/>
</calcChain>
</file>

<file path=xl/sharedStrings.xml><?xml version="1.0" encoding="utf-8"?>
<sst xmlns="http://schemas.openxmlformats.org/spreadsheetml/2006/main" count="100" uniqueCount="81">
  <si>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</si>
  <si>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</si>
  <si>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</si>
  <si>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</si>
  <si>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</si>
  <si>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</si>
  <si>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</si>
  <si>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</si>
  <si>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</si>
  <si>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</si>
  <si>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</si>
  <si>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</si>
  <si>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</si>
  <si>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</si>
  <si>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</si>
  <si>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</si>
  <si>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</si>
  <si>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</si>
  <si>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</si>
  <si>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</si>
  <si>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</si>
  <si>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</si>
  <si>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</si>
  <si>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</si>
  <si>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</si>
  <si>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</si>
  <si>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</si>
  <si>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</si>
  <si>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</si>
  <si>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</si>
  <si>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</si>
  <si>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</si>
  <si>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</si>
  <si>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</si>
  <si>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</si>
  <si>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</si>
  <si>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</si>
  <si>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</si>
  <si>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</si>
  <si>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</si>
  <si>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</si>
  <si>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</si>
  <si>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</si>
  <si>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</si>
  <si>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</si>
  <si>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</si>
  <si>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</si>
  <si>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</si>
  <si>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</si>
  <si>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</si>
  <si>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</si>
  <si>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</si>
  <si>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</si>
  <si>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</si>
  <si>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</si>
  <si>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</si>
  <si>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</si>
  <si>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</si>
  <si>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</si>
  <si>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</si>
  <si>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 xml:space="preserve">Bancomer </t>
  </si>
  <si>
    <t xml:space="preserve">hasta 365 días </t>
  </si>
  <si>
    <t>TIIE + 0.22%</t>
  </si>
  <si>
    <t xml:space="preserve">Banorte </t>
  </si>
  <si>
    <t xml:space="preserve">Santander </t>
  </si>
  <si>
    <t>TIIE + 0.75%</t>
  </si>
  <si>
    <t>TIIE + 0.80%</t>
  </si>
  <si>
    <t>**</t>
  </si>
  <si>
    <t xml:space="preserve">Refinanciamientos de los Financiamientos Banobras $1,750, 1920 y 500 mdp </t>
  </si>
  <si>
    <t>Bancomer**</t>
  </si>
  <si>
    <t>Banamex **</t>
  </si>
  <si>
    <t>NAFIN +2.00%</t>
  </si>
  <si>
    <t xml:space="preserve">Bajío </t>
  </si>
  <si>
    <t>Banamex</t>
  </si>
  <si>
    <t xml:space="preserve">Banamex </t>
  </si>
  <si>
    <t>Saldo al 30 de septiembre de 2020 (d)</t>
  </si>
  <si>
    <t>Del 1 de Octubre al 31 de Diciembre de 2020 (b)</t>
  </si>
  <si>
    <t xml:space="preserve">Scotiabank </t>
  </si>
  <si>
    <t>Hasta 199 días</t>
  </si>
  <si>
    <t>TIIE + 0.90%</t>
  </si>
  <si>
    <t>TIIE + 0.94%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</si>
</sst>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0" xfId="0" applyFont="1" applyFill="1" applyBorder="1" applyAlignment="1" applyProtection="1">
      <alignment vertical="center"/>
    </xf>
    <xf numFmtId="164" fontId="14" fillId="0" borderId="7" xfId="1" applyNumberFormat="1" applyFont="1" applyFill="1" applyBorder="1" applyAlignment="1" applyProtection="1">
      <alignment horizontal="right"/>
      <protection locked="0"/>
    </xf>
    <xf numFmtId="164" fontId="14" fillId="0" borderId="7" xfId="1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protection locked="0"/>
    </xf>
    <xf numFmtId="164" fontId="15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164" fontId="15" fillId="0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/>
    <xf numFmtId="43" fontId="6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43" fontId="6" fillId="0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wrapText="1"/>
      <protection locked="0"/>
    </xf>
    <xf numFmtId="10" fontId="15" fillId="0" borderId="9" xfId="4" applyNumberFormat="1" applyFont="1" applyFill="1" applyBorder="1" applyAlignment="1" applyProtection="1">
      <alignment horizontal="center" wrapText="1"/>
      <protection locked="0"/>
    </xf>
    <xf numFmtId="4" fontId="16" fillId="0" borderId="0" xfId="0" applyNumberFormat="1" applyFont="1"/>
    <xf numFmtId="43" fontId="0" fillId="0" borderId="0" xfId="1" applyFont="1"/>
    <xf numFmtId="4" fontId="16" fillId="0" borderId="7" xfId="0" applyNumberFormat="1" applyFont="1" applyBorder="1"/>
    <xf numFmtId="2" fontId="15" fillId="0" borderId="7" xfId="0" applyNumberFormat="1" applyFont="1" applyFill="1" applyBorder="1" applyAlignment="1" applyProtection="1">
      <alignment horizontal="center" wrapText="1"/>
      <protection locked="0"/>
    </xf>
    <xf numFmtId="2" fontId="15" fillId="0" borderId="8" xfId="0" applyNumberFormat="1" applyFont="1" applyFill="1" applyBorder="1" applyAlignment="1" applyProtection="1">
      <alignment horizontal="center" wrapText="1"/>
      <protection locked="0"/>
    </xf>
    <xf numFmtId="2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43" fontId="15" fillId="0" borderId="9" xfId="1" applyFont="1" applyFill="1" applyBorder="1" applyAlignment="1" applyProtection="1">
      <alignment vertical="center"/>
      <protection locked="0"/>
    </xf>
    <xf numFmtId="43" fontId="15" fillId="0" borderId="7" xfId="1" applyFont="1" applyFill="1" applyBorder="1" applyAlignment="1" applyProtection="1">
      <alignment vertical="center"/>
      <protection locked="0"/>
    </xf>
    <xf numFmtId="2" fontId="15" fillId="0" borderId="7" xfId="0" applyNumberFormat="1" applyFont="1" applyFill="1" applyBorder="1" applyAlignment="1" applyProtection="1">
      <alignment horizontal="center" vertical="center"/>
      <protection locked="0"/>
    </xf>
    <xf numFmtId="10" fontId="15" fillId="0" borderId="7" xfId="4" applyNumberFormat="1" applyFont="1" applyFill="1" applyBorder="1" applyAlignment="1" applyProtection="1">
      <alignment horizontal="center" wrapText="1"/>
      <protection locked="0"/>
    </xf>
    <xf numFmtId="43" fontId="15" fillId="0" borderId="7" xfId="1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0" fontId="6" fillId="0" borderId="7" xfId="0" applyNumberFormat="1" applyFont="1" applyFill="1" applyBorder="1" applyAlignment="1" applyProtection="1">
      <alignment horizontal="center" vertical="center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43" fontId="16" fillId="0" borderId="0" xfId="1" applyFont="1"/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horizontal="left" vertical="center"/>
    </xf>
    <xf numFmtId="43" fontId="15" fillId="0" borderId="3" xfId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6" xfId="0" applyBorder="1"/>
    <xf numFmtId="0" fontId="0" fillId="0" borderId="12" xfId="0" applyBorder="1"/>
    <xf numFmtId="10" fontId="6" fillId="0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5">
    <cellStyle name="Millares" xfId="1" builtinId="3"/>
    <cellStyle name="Normal" xfId="0" builtinId="0"/>
    <cellStyle name="Normal 3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5067"/>
          <a:ext cx="3357071" cy="587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25"/>
  <sheetViews>
    <sheetView tabSelected="1" topLeftCell="B7" zoomScale="70" zoomScaleNormal="70" workbookViewId="0">
      <selection activeCell="K72" sqref="K72"/>
    </sheetView>
  </sheetViews>
  <sheetFormatPr baseColWidth="10" defaultRowHeight="14.25" x14ac:dyDescent="0.45"/>
  <cols>
    <col min="1" max="1" width="0" hidden="1" customWidth="1"/>
    <col min="2" max="2" width="4.59765625" customWidth="1"/>
    <col min="3" max="3" width="36" bestFit="1" customWidth="1"/>
    <col min="4" max="4" width="0.86328125" customWidth="1"/>
    <col min="5" max="5" width="48" customWidth="1"/>
    <col min="6" max="6" width="32.86328125" customWidth="1"/>
    <col min="7" max="7" width="33.265625" customWidth="1"/>
    <col min="8" max="8" width="35.3984375" customWidth="1"/>
    <col min="9" max="9" width="38.265625" customWidth="1"/>
    <col min="10" max="10" width="34.73046875" style="59" customWidth="1"/>
    <col min="11" max="11" width="36.1328125" customWidth="1"/>
    <col min="12" max="12" width="50.86328125" customWidth="1"/>
    <col min="14" max="14" width="17.3984375" bestFit="1" customWidth="1"/>
    <col min="15" max="15" width="14" bestFit="1" customWidth="1"/>
  </cols>
  <sheetData>
    <row r="1" spans="1:15" x14ac:dyDescent="0.45">
      <c r="A1" s="83"/>
      <c r="B1" s="60"/>
      <c r="C1" s="60"/>
      <c r="D1" s="60"/>
      <c r="E1" s="83"/>
      <c r="F1" s="83"/>
      <c r="G1" s="83"/>
      <c r="H1" s="83"/>
      <c r="I1" s="83"/>
      <c r="J1" s="83"/>
      <c r="K1" s="83"/>
      <c r="L1" s="83"/>
      <c r="M1" s="83"/>
    </row>
    <row r="2" spans="1:15" x14ac:dyDescent="0.45">
      <c r="A2" s="83"/>
      <c r="B2" s="60"/>
      <c r="C2" s="60"/>
      <c r="D2" s="60"/>
      <c r="E2" s="83"/>
      <c r="F2" s="83"/>
      <c r="G2" s="83"/>
      <c r="H2" s="83"/>
      <c r="I2" s="83"/>
      <c r="J2" s="83"/>
      <c r="K2" s="83"/>
      <c r="L2" s="83"/>
      <c r="M2" s="83"/>
    </row>
    <row r="3" spans="1:15" ht="15" x14ac:dyDescent="0.45">
      <c r="A3" s="83"/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83"/>
    </row>
    <row r="4" spans="1:15" x14ac:dyDescent="0.45">
      <c r="A4" s="83"/>
      <c r="B4" s="60"/>
      <c r="C4" s="60"/>
      <c r="D4" s="60"/>
      <c r="E4" s="83"/>
      <c r="F4" s="83"/>
      <c r="G4" s="83"/>
      <c r="H4" s="83"/>
      <c r="I4" s="83"/>
      <c r="J4" s="83"/>
      <c r="K4" s="83"/>
      <c r="L4" s="83"/>
      <c r="M4" s="83"/>
    </row>
    <row r="5" spans="1:15" ht="22.5" customHeight="1" x14ac:dyDescent="0.45">
      <c r="A5" s="83"/>
      <c r="B5" s="118" t="s">
        <v>47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83"/>
    </row>
    <row r="6" spans="1:15" x14ac:dyDescent="0.45">
      <c r="A6" s="83"/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  <c r="M6" s="83"/>
    </row>
    <row r="7" spans="1:15" x14ac:dyDescent="0.45">
      <c r="A7" s="83"/>
      <c r="B7" s="121" t="s">
        <v>76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83"/>
    </row>
    <row r="8" spans="1:15" x14ac:dyDescent="0.45">
      <c r="A8" s="83"/>
      <c r="B8" s="124" t="s">
        <v>1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83"/>
    </row>
    <row r="9" spans="1:15" ht="41.65" x14ac:dyDescent="0.45">
      <c r="A9" s="83"/>
      <c r="B9" s="114" t="s">
        <v>2</v>
      </c>
      <c r="C9" s="115"/>
      <c r="D9" s="115"/>
      <c r="E9" s="116"/>
      <c r="F9" s="1" t="s">
        <v>75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83"/>
    </row>
    <row r="10" spans="1:15" x14ac:dyDescent="0.45">
      <c r="A10" s="83"/>
      <c r="B10" s="2"/>
      <c r="C10" s="18"/>
      <c r="D10" s="18"/>
      <c r="E10" s="19"/>
      <c r="F10" s="29"/>
      <c r="G10" s="29"/>
      <c r="H10" s="29"/>
      <c r="I10" s="29"/>
      <c r="J10" s="29"/>
      <c r="K10" s="29"/>
      <c r="L10" s="29"/>
      <c r="M10" s="83"/>
    </row>
    <row r="11" spans="1:15" x14ac:dyDescent="0.45">
      <c r="A11" s="83"/>
      <c r="B11" s="26" t="s">
        <v>9</v>
      </c>
      <c r="C11" s="3"/>
      <c r="D11" s="3"/>
      <c r="E11" s="4"/>
      <c r="F11" s="44">
        <f t="shared" ref="F11:L11" si="0">F12+F30</f>
        <v>23116720320.950001</v>
      </c>
      <c r="G11" s="44">
        <f t="shared" si="0"/>
        <v>4157700000</v>
      </c>
      <c r="H11" s="44">
        <f t="shared" si="0"/>
        <v>551059907.9799999</v>
      </c>
      <c r="I11" s="44">
        <f t="shared" si="0"/>
        <v>0</v>
      </c>
      <c r="J11" s="44">
        <f t="shared" si="0"/>
        <v>26723360412.970001</v>
      </c>
      <c r="K11" s="44">
        <f t="shared" si="0"/>
        <v>275243618.19999999</v>
      </c>
      <c r="L11" s="44">
        <f t="shared" si="0"/>
        <v>20869219.990000002</v>
      </c>
      <c r="M11" s="83"/>
      <c r="N11" s="41"/>
      <c r="O11" s="41"/>
    </row>
    <row r="12" spans="1:15" x14ac:dyDescent="0.45">
      <c r="A12" s="83"/>
      <c r="B12" s="5"/>
      <c r="C12" s="27" t="s">
        <v>10</v>
      </c>
      <c r="D12" s="27"/>
      <c r="E12" s="28"/>
      <c r="F12" s="62">
        <f t="shared" ref="F12:L12" si="1">F13+F20+F25</f>
        <v>1105050506.8099999</v>
      </c>
      <c r="G12" s="44">
        <f t="shared" si="1"/>
        <v>400000000</v>
      </c>
      <c r="H12" s="44">
        <f t="shared" si="1"/>
        <v>496969694.30999994</v>
      </c>
      <c r="I12" s="44">
        <f t="shared" si="1"/>
        <v>0</v>
      </c>
      <c r="J12" s="47">
        <f t="shared" si="1"/>
        <v>1008080812.5</v>
      </c>
      <c r="K12" s="44">
        <f t="shared" si="1"/>
        <v>12366505.85</v>
      </c>
      <c r="L12" s="44">
        <f t="shared" si="1"/>
        <v>0</v>
      </c>
      <c r="M12" s="83"/>
      <c r="N12" s="41"/>
    </row>
    <row r="13" spans="1:15" x14ac:dyDescent="0.45">
      <c r="A13" s="83"/>
      <c r="B13" s="5"/>
      <c r="C13" s="60"/>
      <c r="D13" s="25" t="s">
        <v>11</v>
      </c>
      <c r="E13" s="24"/>
      <c r="F13" s="63">
        <f>SUM(F14:F18)</f>
        <v>1105050506.8099999</v>
      </c>
      <c r="G13" s="63">
        <f>SUM(G14:G18)</f>
        <v>400000000</v>
      </c>
      <c r="H13" s="63">
        <f t="shared" ref="H13:J13" si="2">SUM(H14:H18)</f>
        <v>496969694.30999994</v>
      </c>
      <c r="I13" s="63">
        <f t="shared" si="2"/>
        <v>0</v>
      </c>
      <c r="J13" s="63">
        <f t="shared" si="2"/>
        <v>1008080812.5</v>
      </c>
      <c r="K13" s="63">
        <f>SUM(K14:K16)</f>
        <v>12366505.85</v>
      </c>
      <c r="L13" s="63">
        <f>SUM(L14:L16)</f>
        <v>0</v>
      </c>
      <c r="M13" s="83"/>
    </row>
    <row r="14" spans="1:15" x14ac:dyDescent="0.45">
      <c r="A14" s="83"/>
      <c r="B14" s="5"/>
      <c r="C14" s="60"/>
      <c r="D14" s="60"/>
      <c r="E14" s="46" t="s">
        <v>60</v>
      </c>
      <c r="F14" s="48">
        <v>327272727.25</v>
      </c>
      <c r="G14" s="50"/>
      <c r="H14" s="64">
        <v>163636363.65000001</v>
      </c>
      <c r="I14" s="64">
        <v>0</v>
      </c>
      <c r="J14" s="50">
        <f>F14+G14+-H14+I14</f>
        <v>163636363.59999999</v>
      </c>
      <c r="K14" s="64">
        <v>3326284.09</v>
      </c>
      <c r="L14" s="44">
        <v>0</v>
      </c>
      <c r="M14" s="83"/>
      <c r="N14" s="41"/>
    </row>
    <row r="15" spans="1:15" x14ac:dyDescent="0.45">
      <c r="A15" s="83"/>
      <c r="B15" s="5"/>
      <c r="C15" s="60"/>
      <c r="D15" s="60"/>
      <c r="E15" s="46" t="s">
        <v>63</v>
      </c>
      <c r="F15" s="48">
        <v>622222224</v>
      </c>
      <c r="G15" s="48"/>
      <c r="H15" s="49">
        <v>266666664</v>
      </c>
      <c r="I15" s="48">
        <v>0</v>
      </c>
      <c r="J15" s="50">
        <f>F15+G15+-H15+I15</f>
        <v>355555560</v>
      </c>
      <c r="K15" s="48">
        <v>7222983.9800000004</v>
      </c>
      <c r="L15" s="48">
        <v>0</v>
      </c>
      <c r="M15" s="83"/>
    </row>
    <row r="16" spans="1:15" x14ac:dyDescent="0.45">
      <c r="A16" s="83"/>
      <c r="B16" s="5"/>
      <c r="C16" s="60"/>
      <c r="D16" s="60"/>
      <c r="E16" s="46" t="s">
        <v>64</v>
      </c>
      <c r="F16" s="48">
        <v>155555555.56</v>
      </c>
      <c r="G16" s="48"/>
      <c r="H16" s="49">
        <v>66666666.659999996</v>
      </c>
      <c r="I16" s="48">
        <v>0</v>
      </c>
      <c r="J16" s="50">
        <f>F16+G16+-H16+I16</f>
        <v>88888888.900000006</v>
      </c>
      <c r="K16" s="48">
        <v>1817237.78</v>
      </c>
      <c r="L16" s="48">
        <v>0</v>
      </c>
      <c r="M16" s="83"/>
    </row>
    <row r="17" spans="1:13" x14ac:dyDescent="0.45">
      <c r="A17" s="95"/>
      <c r="B17" s="5"/>
      <c r="C17" s="60"/>
      <c r="D17" s="60"/>
      <c r="E17" s="46" t="s">
        <v>63</v>
      </c>
      <c r="F17" s="96">
        <v>0</v>
      </c>
      <c r="G17" s="48">
        <v>200000000</v>
      </c>
      <c r="H17" s="49">
        <v>0</v>
      </c>
      <c r="I17" s="48">
        <v>0</v>
      </c>
      <c r="J17" s="50">
        <f>F17+G17+-H17+I17</f>
        <v>200000000</v>
      </c>
      <c r="K17" s="48">
        <v>0</v>
      </c>
      <c r="L17" s="48">
        <v>0</v>
      </c>
      <c r="M17" s="95"/>
    </row>
    <row r="18" spans="1:13" x14ac:dyDescent="0.45">
      <c r="A18" s="95"/>
      <c r="B18" s="5"/>
      <c r="C18" s="60"/>
      <c r="D18" s="60"/>
      <c r="E18" s="46" t="s">
        <v>77</v>
      </c>
      <c r="F18" s="96">
        <v>0</v>
      </c>
      <c r="G18" s="48">
        <v>200000000</v>
      </c>
      <c r="H18" s="49">
        <v>0</v>
      </c>
      <c r="I18" s="48">
        <v>0</v>
      </c>
      <c r="J18" s="50">
        <f>F18+G18+-H18+I18</f>
        <v>200000000</v>
      </c>
      <c r="K18" s="48">
        <v>0</v>
      </c>
      <c r="L18" s="48">
        <v>0</v>
      </c>
      <c r="M18" s="95"/>
    </row>
    <row r="19" spans="1:13" x14ac:dyDescent="0.45">
      <c r="A19" s="83"/>
      <c r="B19" s="5"/>
      <c r="C19" s="60"/>
      <c r="D19" s="60"/>
      <c r="E19" s="24"/>
      <c r="F19" s="36"/>
      <c r="G19" s="37"/>
      <c r="H19" s="37"/>
      <c r="I19" s="37"/>
      <c r="J19" s="37"/>
      <c r="K19" s="37"/>
      <c r="L19" s="37"/>
      <c r="M19" s="83"/>
    </row>
    <row r="20" spans="1:13" x14ac:dyDescent="0.45">
      <c r="A20" s="83"/>
      <c r="B20" s="5"/>
      <c r="C20" s="60"/>
      <c r="D20" s="25" t="s">
        <v>12</v>
      </c>
      <c r="E20" s="24"/>
      <c r="F20" s="45">
        <f>SUM(F21:F23)</f>
        <v>0</v>
      </c>
      <c r="G20" s="45">
        <f t="shared" ref="G20:L20" si="3">SUM(G21:G23)</f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</v>
      </c>
      <c r="M20" s="83"/>
    </row>
    <row r="21" spans="1:13" x14ac:dyDescent="0.45">
      <c r="A21" s="83"/>
      <c r="B21" s="5"/>
      <c r="C21" s="60"/>
      <c r="D21" s="60"/>
      <c r="E21" s="46" t="s">
        <v>13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83"/>
    </row>
    <row r="22" spans="1:13" x14ac:dyDescent="0.45">
      <c r="A22" s="83"/>
      <c r="B22" s="5"/>
      <c r="C22" s="60"/>
      <c r="D22" s="60"/>
      <c r="E22" s="46" t="s">
        <v>14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83"/>
    </row>
    <row r="23" spans="1:13" x14ac:dyDescent="0.45">
      <c r="A23" s="83"/>
      <c r="B23" s="5"/>
      <c r="C23" s="60"/>
      <c r="D23" s="60"/>
      <c r="E23" s="46" t="s">
        <v>15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83"/>
    </row>
    <row r="24" spans="1:13" x14ac:dyDescent="0.45">
      <c r="A24" s="83"/>
      <c r="B24" s="5"/>
      <c r="C24" s="60"/>
      <c r="D24" s="60"/>
      <c r="E24" s="24"/>
      <c r="F24" s="37"/>
      <c r="G24" s="37"/>
      <c r="H24" s="37"/>
      <c r="I24" s="37"/>
      <c r="J24" s="37"/>
      <c r="K24" s="37"/>
      <c r="L24" s="37"/>
      <c r="M24" s="83"/>
    </row>
    <row r="25" spans="1:13" x14ac:dyDescent="0.45">
      <c r="A25" s="83"/>
      <c r="B25" s="5"/>
      <c r="C25" s="60"/>
      <c r="D25" s="60" t="s">
        <v>16</v>
      </c>
      <c r="E25" s="24"/>
      <c r="F25" s="48">
        <f>SUM(F26:F28)</f>
        <v>0</v>
      </c>
      <c r="G25" s="48">
        <f t="shared" ref="G25:L25" si="4">SUM(G26:G28)</f>
        <v>0</v>
      </c>
      <c r="H25" s="48">
        <f t="shared" si="4"/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8">
        <f t="shared" si="4"/>
        <v>0</v>
      </c>
      <c r="M25" s="83"/>
    </row>
    <row r="26" spans="1:13" x14ac:dyDescent="0.45">
      <c r="A26" s="83"/>
      <c r="B26" s="5"/>
      <c r="C26" s="60"/>
      <c r="D26" s="60"/>
      <c r="E26" s="46" t="s">
        <v>17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83"/>
    </row>
    <row r="27" spans="1:13" x14ac:dyDescent="0.45">
      <c r="A27" s="83"/>
      <c r="B27" s="5"/>
      <c r="C27" s="60"/>
      <c r="D27" s="60"/>
      <c r="E27" s="46" t="s">
        <v>18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83"/>
    </row>
    <row r="28" spans="1:13" x14ac:dyDescent="0.45">
      <c r="A28" s="83"/>
      <c r="B28" s="5"/>
      <c r="C28" s="60"/>
      <c r="D28" s="60"/>
      <c r="E28" s="46" t="s">
        <v>19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83"/>
    </row>
    <row r="29" spans="1:13" x14ac:dyDescent="0.45">
      <c r="A29" s="83"/>
      <c r="B29" s="5"/>
      <c r="C29" s="60"/>
      <c r="D29" s="60"/>
      <c r="E29" s="24"/>
      <c r="F29" s="37"/>
      <c r="G29" s="37"/>
      <c r="H29" s="37"/>
      <c r="I29" s="37"/>
      <c r="J29" s="37"/>
      <c r="K29" s="37"/>
      <c r="L29" s="37"/>
      <c r="M29" s="83"/>
    </row>
    <row r="30" spans="1:13" ht="19.25" customHeight="1" x14ac:dyDescent="0.45">
      <c r="A30" s="83"/>
      <c r="B30" s="5"/>
      <c r="C30" s="27" t="s">
        <v>20</v>
      </c>
      <c r="D30" s="27"/>
      <c r="E30" s="28"/>
      <c r="F30" s="47">
        <f t="shared" ref="F30:K30" si="5">F31+F52+F57</f>
        <v>22011669814.139999</v>
      </c>
      <c r="G30" s="47">
        <f>G31+G52+G57</f>
        <v>3757700000</v>
      </c>
      <c r="H30" s="47">
        <f t="shared" si="5"/>
        <v>54090213.670000009</v>
      </c>
      <c r="I30" s="47">
        <f t="shared" si="5"/>
        <v>0</v>
      </c>
      <c r="J30" s="47">
        <f t="shared" si="5"/>
        <v>25715279600.470001</v>
      </c>
      <c r="K30" s="47">
        <f t="shared" si="5"/>
        <v>262877112.34999996</v>
      </c>
      <c r="L30" s="61">
        <f>L31+L52+L57</f>
        <v>20869219.990000002</v>
      </c>
      <c r="M30" s="83"/>
    </row>
    <row r="31" spans="1:13" ht="19.5" customHeight="1" x14ac:dyDescent="0.45">
      <c r="A31" s="83"/>
      <c r="B31" s="5"/>
      <c r="C31" s="27"/>
      <c r="D31" s="27"/>
      <c r="E31" s="24" t="s">
        <v>49</v>
      </c>
      <c r="F31" s="47">
        <f t="shared" ref="F31:K31" si="6">SUM(F32:F50)</f>
        <v>22011669814.139999</v>
      </c>
      <c r="G31" s="47">
        <f>SUM(G32:G50)</f>
        <v>3757700000</v>
      </c>
      <c r="H31" s="47">
        <f t="shared" si="6"/>
        <v>54090213.670000009</v>
      </c>
      <c r="I31" s="47">
        <f t="shared" si="6"/>
        <v>0</v>
      </c>
      <c r="J31" s="47">
        <f t="shared" si="6"/>
        <v>25715279600.470001</v>
      </c>
      <c r="K31" s="47">
        <f t="shared" si="6"/>
        <v>262877112.34999996</v>
      </c>
      <c r="L31" s="61">
        <f>SUM(L32:L51)</f>
        <v>20869219.990000002</v>
      </c>
      <c r="M31" s="83"/>
    </row>
    <row r="32" spans="1:13" x14ac:dyDescent="0.45">
      <c r="B32" s="5"/>
      <c r="C32" s="60"/>
      <c r="D32" s="60"/>
      <c r="E32" s="46" t="s">
        <v>45</v>
      </c>
      <c r="F32" s="50">
        <v>5066944458.4000006</v>
      </c>
      <c r="G32" s="50"/>
      <c r="H32" s="79">
        <v>9484530.3800000008</v>
      </c>
      <c r="I32" s="48">
        <v>0</v>
      </c>
      <c r="J32" s="50">
        <f t="shared" ref="J32:J50" si="7">F32+G32-H32+I32</f>
        <v>5057459928.0200005</v>
      </c>
      <c r="K32" s="77">
        <v>64505478.270000003</v>
      </c>
      <c r="L32" s="66"/>
    </row>
    <row r="33" spans="1:13" x14ac:dyDescent="0.45">
      <c r="B33" s="5"/>
      <c r="C33" s="60"/>
      <c r="D33" s="60"/>
      <c r="E33" s="46" t="s">
        <v>54</v>
      </c>
      <c r="F33" s="50">
        <v>2975842452.5299993</v>
      </c>
      <c r="G33" s="50"/>
      <c r="H33" s="79">
        <v>5639688.1200000001</v>
      </c>
      <c r="I33" s="48">
        <v>0</v>
      </c>
      <c r="J33" s="50">
        <f t="shared" si="7"/>
        <v>2970202764.4099994</v>
      </c>
      <c r="K33" s="77">
        <v>37884114.479999997</v>
      </c>
      <c r="L33" s="66"/>
    </row>
    <row r="34" spans="1:13" x14ac:dyDescent="0.45">
      <c r="B34" s="5"/>
      <c r="C34" s="60"/>
      <c r="D34" s="60"/>
      <c r="E34" s="46" t="s">
        <v>55</v>
      </c>
      <c r="F34" s="50">
        <v>1985060000</v>
      </c>
      <c r="G34" s="50"/>
      <c r="H34" s="79">
        <v>3762000</v>
      </c>
      <c r="I34" s="48">
        <v>0</v>
      </c>
      <c r="J34" s="50">
        <f t="shared" si="7"/>
        <v>1981298000</v>
      </c>
      <c r="K34" s="77">
        <v>25633500.539999999</v>
      </c>
      <c r="L34" s="66"/>
    </row>
    <row r="35" spans="1:13" x14ac:dyDescent="0.45">
      <c r="B35" s="5"/>
      <c r="C35" s="60"/>
      <c r="D35" s="60"/>
      <c r="E35" s="46" t="s">
        <v>60</v>
      </c>
      <c r="F35" s="50">
        <v>992530000</v>
      </c>
      <c r="G35" s="50"/>
      <c r="H35" s="77">
        <v>1881000</v>
      </c>
      <c r="I35" s="48"/>
      <c r="J35" s="50">
        <f t="shared" si="7"/>
        <v>990649000</v>
      </c>
      <c r="K35" s="77">
        <v>12868549.23</v>
      </c>
      <c r="L35" s="66"/>
    </row>
    <row r="36" spans="1:13" x14ac:dyDescent="0.45">
      <c r="B36" s="5"/>
      <c r="C36" s="60"/>
      <c r="D36" s="60"/>
      <c r="E36" s="46" t="s">
        <v>45</v>
      </c>
      <c r="F36" s="50">
        <v>2295196641</v>
      </c>
      <c r="G36" s="50"/>
      <c r="H36" s="77">
        <v>3878932</v>
      </c>
      <c r="I36" s="48"/>
      <c r="J36" s="50">
        <f t="shared" si="7"/>
        <v>2291317709</v>
      </c>
      <c r="K36" s="77">
        <v>28217053.530000001</v>
      </c>
      <c r="L36" s="66"/>
    </row>
    <row r="37" spans="1:13" x14ac:dyDescent="0.45">
      <c r="B37" s="5"/>
      <c r="C37" s="60"/>
      <c r="D37" s="60"/>
      <c r="E37" s="46" t="s">
        <v>69</v>
      </c>
      <c r="F37" s="50">
        <v>986071671.73000002</v>
      </c>
      <c r="G37" s="50"/>
      <c r="H37" s="77">
        <v>1735434.09</v>
      </c>
      <c r="I37" s="48"/>
      <c r="J37" s="50">
        <f t="shared" si="7"/>
        <v>984336237.63999999</v>
      </c>
      <c r="K37" s="77">
        <v>12373663.01</v>
      </c>
      <c r="L37" s="66"/>
    </row>
    <row r="38" spans="1:13" x14ac:dyDescent="0.45">
      <c r="B38" s="5"/>
      <c r="C38" s="60"/>
      <c r="D38" s="60"/>
      <c r="E38" s="46" t="s">
        <v>70</v>
      </c>
      <c r="F38" s="50">
        <v>804704834.92999995</v>
      </c>
      <c r="G38" s="50"/>
      <c r="H38" s="77">
        <v>1416238.02</v>
      </c>
      <c r="I38" s="48"/>
      <c r="J38" s="50">
        <f t="shared" si="7"/>
        <v>803288596.90999997</v>
      </c>
      <c r="K38" s="77">
        <v>10139790.279999999</v>
      </c>
      <c r="L38" s="66"/>
    </row>
    <row r="39" spans="1:13" x14ac:dyDescent="0.45">
      <c r="B39" s="5"/>
      <c r="C39" s="60"/>
      <c r="D39" s="60"/>
      <c r="E39" s="46" t="s">
        <v>72</v>
      </c>
      <c r="F39" s="50">
        <v>73000000</v>
      </c>
      <c r="G39" s="50">
        <f>350000000</f>
        <v>350000000</v>
      </c>
      <c r="H39" s="93">
        <v>669578</v>
      </c>
      <c r="I39" s="48"/>
      <c r="J39" s="50">
        <f>F39+G39-H39+I39</f>
        <v>422330422</v>
      </c>
      <c r="K39" s="93">
        <v>3271087.29</v>
      </c>
      <c r="L39" s="66"/>
    </row>
    <row r="40" spans="1:13" x14ac:dyDescent="0.45">
      <c r="B40" s="5"/>
      <c r="C40" s="60"/>
      <c r="D40" s="60"/>
      <c r="E40" s="46" t="s">
        <v>72</v>
      </c>
      <c r="F40" s="50">
        <v>160000000</v>
      </c>
      <c r="G40" s="50">
        <v>140000000</v>
      </c>
      <c r="H40" s="93">
        <v>356960</v>
      </c>
      <c r="I40" s="48"/>
      <c r="J40" s="50">
        <f t="shared" si="7"/>
        <v>299643040</v>
      </c>
      <c r="K40" s="93">
        <v>2200856.7000000002</v>
      </c>
      <c r="L40" s="66"/>
    </row>
    <row r="41" spans="1:13" x14ac:dyDescent="0.45">
      <c r="B41" s="5"/>
      <c r="C41" s="60"/>
      <c r="D41" s="60"/>
      <c r="E41" s="46" t="s">
        <v>73</v>
      </c>
      <c r="F41" s="50">
        <v>67000000</v>
      </c>
      <c r="G41" s="50">
        <f>150100000+240000000+147800000</f>
        <v>537900000</v>
      </c>
      <c r="H41" s="93">
        <v>554596.5</v>
      </c>
      <c r="I41" s="48"/>
      <c r="J41" s="50">
        <f t="shared" si="7"/>
        <v>604345403.5</v>
      </c>
      <c r="K41" s="93">
        <v>3284766.82</v>
      </c>
      <c r="L41" s="66"/>
    </row>
    <row r="42" spans="1:13" x14ac:dyDescent="0.45">
      <c r="B42" s="5"/>
      <c r="C42" s="60"/>
      <c r="D42" s="60"/>
      <c r="E42" s="46" t="s">
        <v>74</v>
      </c>
      <c r="F42" s="50">
        <v>124000000</v>
      </c>
      <c r="G42" s="50">
        <f>58000000+320000000+180000000</f>
        <v>558000000</v>
      </c>
      <c r="H42" s="93">
        <v>447906</v>
      </c>
      <c r="I42" s="48"/>
      <c r="J42" s="50">
        <f t="shared" si="7"/>
        <v>681552094</v>
      </c>
      <c r="K42" s="93">
        <v>3389473.71</v>
      </c>
      <c r="L42" s="66"/>
    </row>
    <row r="43" spans="1:13" x14ac:dyDescent="0.45">
      <c r="B43" s="5"/>
      <c r="C43" s="60"/>
      <c r="D43" s="60"/>
      <c r="E43" s="46" t="s">
        <v>60</v>
      </c>
      <c r="F43" s="50">
        <v>262000000</v>
      </c>
      <c r="G43" s="50">
        <v>280000000</v>
      </c>
      <c r="H43" s="93">
        <v>584522</v>
      </c>
      <c r="I43" s="48"/>
      <c r="J43" s="50">
        <f t="shared" si="7"/>
        <v>541415478</v>
      </c>
      <c r="K43" s="93">
        <v>3607452.6</v>
      </c>
      <c r="L43" s="66"/>
    </row>
    <row r="44" spans="1:13" x14ac:dyDescent="0.45">
      <c r="B44" s="5"/>
      <c r="C44" s="60"/>
      <c r="D44" s="60"/>
      <c r="E44" s="46" t="s">
        <v>60</v>
      </c>
      <c r="F44" s="50">
        <v>158000000</v>
      </c>
      <c r="G44" s="50">
        <v>370000000</v>
      </c>
      <c r="H44" s="93">
        <v>261648</v>
      </c>
      <c r="I44" s="48"/>
      <c r="J44" s="50">
        <f t="shared" si="7"/>
        <v>527738352</v>
      </c>
      <c r="K44" s="93">
        <v>2195663.09</v>
      </c>
      <c r="L44" s="66"/>
    </row>
    <row r="45" spans="1:13" x14ac:dyDescent="0.45">
      <c r="B45" s="5"/>
      <c r="C45" s="60"/>
      <c r="D45" s="60"/>
      <c r="E45" s="46" t="s">
        <v>60</v>
      </c>
      <c r="F45" s="50">
        <v>593000000</v>
      </c>
      <c r="G45" s="50">
        <f>133000000+100000000</f>
        <v>233000000</v>
      </c>
      <c r="H45" s="93">
        <v>1056089</v>
      </c>
      <c r="I45" s="48"/>
      <c r="J45" s="50">
        <f t="shared" si="7"/>
        <v>824943911</v>
      </c>
      <c r="K45" s="93">
        <v>9242091.1799999997</v>
      </c>
      <c r="L45" s="66"/>
    </row>
    <row r="46" spans="1:13" x14ac:dyDescent="0.45">
      <c r="A46" s="83"/>
      <c r="B46" s="5"/>
      <c r="C46" s="60"/>
      <c r="D46" s="60"/>
      <c r="E46" s="46" t="s">
        <v>46</v>
      </c>
      <c r="F46" s="50">
        <v>772604200.37000048</v>
      </c>
      <c r="G46" s="50"/>
      <c r="H46" s="77">
        <v>12461358.060000001</v>
      </c>
      <c r="I46" s="48">
        <v>0</v>
      </c>
      <c r="J46" s="50">
        <f t="shared" si="7"/>
        <v>760142842.31000054</v>
      </c>
      <c r="K46" s="77">
        <v>3785375.78</v>
      </c>
      <c r="L46" s="66"/>
      <c r="M46" s="83"/>
    </row>
    <row r="47" spans="1:13" x14ac:dyDescent="0.45">
      <c r="A47" s="83"/>
      <c r="B47" s="5"/>
      <c r="C47" s="60"/>
      <c r="D47" s="60"/>
      <c r="E47" s="46" t="s">
        <v>46</v>
      </c>
      <c r="F47" s="50">
        <v>2476984159.2900004</v>
      </c>
      <c r="G47" s="50"/>
      <c r="H47" s="77">
        <v>4754532.53</v>
      </c>
      <c r="I47" s="48"/>
      <c r="J47" s="50">
        <f t="shared" si="7"/>
        <v>2472229626.7600002</v>
      </c>
      <c r="K47" s="77">
        <v>13503444.439999999</v>
      </c>
      <c r="L47" s="66"/>
      <c r="M47" s="83"/>
    </row>
    <row r="48" spans="1:13" x14ac:dyDescent="0.45">
      <c r="A48" s="83"/>
      <c r="B48" s="5"/>
      <c r="C48" s="60"/>
      <c r="D48" s="60"/>
      <c r="E48" s="46" t="s">
        <v>46</v>
      </c>
      <c r="F48" s="50">
        <v>563066079.24999988</v>
      </c>
      <c r="G48" s="50"/>
      <c r="H48" s="77">
        <v>1080796.57</v>
      </c>
      <c r="I48" s="48"/>
      <c r="J48" s="50">
        <f t="shared" si="7"/>
        <v>561985282.67999983</v>
      </c>
      <c r="K48" s="77">
        <v>3100625.28</v>
      </c>
      <c r="L48" s="66"/>
      <c r="M48" s="83"/>
    </row>
    <row r="49" spans="1:13" x14ac:dyDescent="0.45">
      <c r="A49" s="83"/>
      <c r="B49" s="5"/>
      <c r="C49" s="60"/>
      <c r="D49" s="60"/>
      <c r="E49" s="46" t="s">
        <v>46</v>
      </c>
      <c r="F49" s="50">
        <v>1077343050.3899999</v>
      </c>
      <c r="G49" s="50">
        <v>1169900000</v>
      </c>
      <c r="H49" s="77">
        <v>2809836.2</v>
      </c>
      <c r="I49" s="48"/>
      <c r="J49" s="50">
        <f t="shared" si="7"/>
        <v>2244433214.1900001</v>
      </c>
      <c r="K49" s="77">
        <v>15865283.970000001</v>
      </c>
      <c r="L49" s="66"/>
      <c r="M49" s="83"/>
    </row>
    <row r="50" spans="1:13" x14ac:dyDescent="0.45">
      <c r="A50" s="83"/>
      <c r="B50" s="5"/>
      <c r="C50" s="60"/>
      <c r="D50" s="60"/>
      <c r="E50" s="46" t="s">
        <v>46</v>
      </c>
      <c r="F50" s="50">
        <v>578322266.25000012</v>
      </c>
      <c r="G50" s="50">
        <f>112000000+6900000</f>
        <v>118900000</v>
      </c>
      <c r="H50" s="77">
        <v>1254568.2</v>
      </c>
      <c r="I50" s="48"/>
      <c r="J50" s="50">
        <f t="shared" si="7"/>
        <v>695967698.05000007</v>
      </c>
      <c r="K50" s="77">
        <v>7808842.1500000004</v>
      </c>
      <c r="L50" s="66"/>
      <c r="M50" s="83"/>
    </row>
    <row r="51" spans="1:13" x14ac:dyDescent="0.45">
      <c r="A51" s="83"/>
      <c r="B51" s="5"/>
      <c r="C51" s="60"/>
      <c r="D51" s="60"/>
      <c r="E51" s="46"/>
      <c r="F51" s="48"/>
      <c r="G51" s="48"/>
      <c r="H51" s="48"/>
      <c r="I51" s="48"/>
      <c r="J51" s="50"/>
      <c r="K51" s="64"/>
      <c r="L51" s="67">
        <v>20869219.990000002</v>
      </c>
      <c r="M51" s="83"/>
    </row>
    <row r="52" spans="1:13" x14ac:dyDescent="0.45">
      <c r="A52" s="83"/>
      <c r="B52" s="5"/>
      <c r="C52" s="60"/>
      <c r="D52" s="60" t="s">
        <v>21</v>
      </c>
      <c r="E52" s="24"/>
      <c r="F52" s="45">
        <f>SUM(F53:F55)</f>
        <v>0</v>
      </c>
      <c r="G52" s="45">
        <f t="shared" ref="G52:I52" si="8">SUM(G53:G55)</f>
        <v>0</v>
      </c>
      <c r="H52" s="45">
        <f t="shared" si="8"/>
        <v>0</v>
      </c>
      <c r="I52" s="45">
        <f t="shared" si="8"/>
        <v>0</v>
      </c>
      <c r="J52" s="45">
        <f>SUM(J53:J55)</f>
        <v>0</v>
      </c>
      <c r="K52" s="63"/>
      <c r="L52" s="68"/>
      <c r="M52" s="83"/>
    </row>
    <row r="53" spans="1:13" x14ac:dyDescent="0.45">
      <c r="A53" s="83"/>
      <c r="B53" s="5"/>
      <c r="C53" s="60"/>
      <c r="D53" s="60"/>
      <c r="E53" s="46" t="s">
        <v>13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83"/>
    </row>
    <row r="54" spans="1:13" x14ac:dyDescent="0.45">
      <c r="A54" s="83"/>
      <c r="B54" s="5"/>
      <c r="C54" s="60"/>
      <c r="D54" s="60"/>
      <c r="E54" s="46" t="s">
        <v>14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83"/>
    </row>
    <row r="55" spans="1:13" x14ac:dyDescent="0.45">
      <c r="A55" s="83"/>
      <c r="B55" s="5"/>
      <c r="C55" s="60"/>
      <c r="D55" s="60"/>
      <c r="E55" s="46" t="s">
        <v>15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83"/>
    </row>
    <row r="56" spans="1:13" x14ac:dyDescent="0.45">
      <c r="A56" s="83"/>
      <c r="B56" s="5"/>
      <c r="C56" s="60"/>
      <c r="D56" s="60"/>
      <c r="E56" s="24"/>
      <c r="F56" s="37"/>
      <c r="G56" s="37"/>
      <c r="H56" s="37"/>
      <c r="I56" s="37"/>
      <c r="J56" s="37"/>
      <c r="K56" s="37"/>
      <c r="L56" s="37"/>
      <c r="M56" s="83"/>
    </row>
    <row r="57" spans="1:13" x14ac:dyDescent="0.45">
      <c r="A57" s="83"/>
      <c r="B57" s="5"/>
      <c r="C57" s="60"/>
      <c r="D57" s="60" t="s">
        <v>22</v>
      </c>
      <c r="E57" s="24"/>
      <c r="F57" s="45">
        <f>SUM(F58:F60)</f>
        <v>0</v>
      </c>
      <c r="G57" s="45">
        <f t="shared" ref="G57:L57" si="9">SUM(G58:G60)</f>
        <v>0</v>
      </c>
      <c r="H57" s="45">
        <f t="shared" si="9"/>
        <v>0</v>
      </c>
      <c r="I57" s="45">
        <f t="shared" si="9"/>
        <v>0</v>
      </c>
      <c r="J57" s="45">
        <f>SUM(J58:J60)</f>
        <v>0</v>
      </c>
      <c r="K57" s="45">
        <f t="shared" si="9"/>
        <v>0</v>
      </c>
      <c r="L57" s="45">
        <f t="shared" si="9"/>
        <v>0</v>
      </c>
      <c r="M57" s="83"/>
    </row>
    <row r="58" spans="1:13" x14ac:dyDescent="0.45">
      <c r="A58" s="83"/>
      <c r="B58" s="5"/>
      <c r="C58" s="60"/>
      <c r="D58" s="60"/>
      <c r="E58" s="33" t="s">
        <v>23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83"/>
    </row>
    <row r="59" spans="1:13" x14ac:dyDescent="0.45">
      <c r="A59" s="83"/>
      <c r="B59" s="5"/>
      <c r="C59" s="60"/>
      <c r="D59" s="60"/>
      <c r="E59" s="33" t="s">
        <v>24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83"/>
    </row>
    <row r="60" spans="1:13" x14ac:dyDescent="0.45">
      <c r="A60" s="83"/>
      <c r="B60" s="5"/>
      <c r="C60" s="60"/>
      <c r="D60" s="60"/>
      <c r="E60" s="33" t="s">
        <v>25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83"/>
    </row>
    <row r="61" spans="1:13" x14ac:dyDescent="0.45">
      <c r="A61" s="83"/>
      <c r="B61" s="26" t="s">
        <v>26</v>
      </c>
      <c r="C61" s="27"/>
      <c r="D61" s="27"/>
      <c r="E61" s="28"/>
      <c r="F61" s="48"/>
      <c r="G61" s="48"/>
      <c r="H61" s="48"/>
      <c r="I61" s="48"/>
      <c r="J61" s="48"/>
      <c r="K61" s="48"/>
      <c r="L61" s="48"/>
      <c r="M61" s="83"/>
    </row>
    <row r="62" spans="1:13" x14ac:dyDescent="0.45">
      <c r="A62" s="83"/>
      <c r="B62" s="5"/>
      <c r="C62" s="60"/>
      <c r="D62" s="60"/>
      <c r="E62" s="24"/>
      <c r="F62" s="37"/>
      <c r="G62" s="37"/>
      <c r="H62" s="37"/>
      <c r="I62" s="37"/>
      <c r="J62" s="37"/>
      <c r="K62" s="38"/>
      <c r="L62" s="37"/>
      <c r="M62" s="83"/>
    </row>
    <row r="63" spans="1:13" x14ac:dyDescent="0.45">
      <c r="A63" s="83"/>
      <c r="B63" s="26" t="s">
        <v>27</v>
      </c>
      <c r="C63" s="27"/>
      <c r="D63" s="27"/>
      <c r="E63" s="28"/>
      <c r="F63" s="47">
        <f t="shared" ref="F63:L63" si="10">F11+F61</f>
        <v>23116720320.950001</v>
      </c>
      <c r="G63" s="47">
        <f t="shared" si="10"/>
        <v>4157700000</v>
      </c>
      <c r="H63" s="47">
        <f t="shared" si="10"/>
        <v>551059907.9799999</v>
      </c>
      <c r="I63" s="47">
        <f t="shared" si="10"/>
        <v>0</v>
      </c>
      <c r="J63" s="47">
        <f t="shared" si="10"/>
        <v>26723360412.970001</v>
      </c>
      <c r="K63" s="47">
        <f t="shared" si="10"/>
        <v>275243618.19999999</v>
      </c>
      <c r="L63" s="47">
        <f t="shared" si="10"/>
        <v>20869219.990000002</v>
      </c>
      <c r="M63" s="83"/>
    </row>
    <row r="64" spans="1:13" x14ac:dyDescent="0.45">
      <c r="A64" s="83"/>
      <c r="B64" s="5"/>
      <c r="C64" s="60"/>
      <c r="D64" s="60"/>
      <c r="E64" s="4"/>
      <c r="F64" s="37"/>
      <c r="G64" s="37"/>
      <c r="H64" s="37"/>
      <c r="I64" s="37"/>
      <c r="J64" s="37"/>
      <c r="K64" s="38"/>
      <c r="L64" s="37"/>
      <c r="M64" s="83"/>
    </row>
    <row r="65" spans="1:15" ht="15.75" x14ac:dyDescent="0.45">
      <c r="A65" s="83"/>
      <c r="B65" s="26" t="s">
        <v>28</v>
      </c>
      <c r="C65" s="27"/>
      <c r="D65" s="27"/>
      <c r="E65" s="28"/>
      <c r="F65" s="45">
        <f>SUM(F66:F70)</f>
        <v>4404191490.44139</v>
      </c>
      <c r="G65" s="45">
        <f>SUM(G66:G70)</f>
        <v>70408252.519999996</v>
      </c>
      <c r="H65" s="45">
        <f>SUM(H66:H70)</f>
        <v>46541998.920000002</v>
      </c>
      <c r="I65" s="45">
        <f t="shared" ref="I65:L65" si="11">SUM(I66:I70)</f>
        <v>0</v>
      </c>
      <c r="J65" s="45">
        <f>SUM(J66:J70)</f>
        <v>4428057744.0413895</v>
      </c>
      <c r="K65" s="45">
        <f>SUM(K66:K70)</f>
        <v>36822202.929999992</v>
      </c>
      <c r="L65" s="45">
        <f t="shared" si="11"/>
        <v>0</v>
      </c>
      <c r="M65" s="83"/>
    </row>
    <row r="66" spans="1:15" x14ac:dyDescent="0.45">
      <c r="A66" s="83"/>
      <c r="B66" s="5"/>
      <c r="C66" s="51"/>
      <c r="D66" s="60"/>
      <c r="E66" s="20" t="s">
        <v>56</v>
      </c>
      <c r="F66" s="48">
        <v>1010333150.51039</v>
      </c>
      <c r="G66" s="45">
        <v>0</v>
      </c>
      <c r="H66" s="48">
        <v>3753137.06</v>
      </c>
      <c r="I66" s="48">
        <v>0</v>
      </c>
      <c r="J66" s="48">
        <f>F66+G66-H66+I66</f>
        <v>1006580013.4503901</v>
      </c>
      <c r="K66" s="48"/>
      <c r="L66" s="48"/>
      <c r="M66" s="83"/>
    </row>
    <row r="67" spans="1:15" x14ac:dyDescent="0.45">
      <c r="A67" s="83"/>
      <c r="B67" s="5"/>
      <c r="C67" s="51"/>
      <c r="D67" s="60"/>
      <c r="E67" s="20" t="s">
        <v>57</v>
      </c>
      <c r="F67" s="48">
        <v>779852331.96000004</v>
      </c>
      <c r="G67" s="45">
        <v>0</v>
      </c>
      <c r="H67" s="48">
        <v>3086501.47</v>
      </c>
      <c r="I67" s="48">
        <v>0</v>
      </c>
      <c r="J67" s="48">
        <f>F67+G67-H67+I67</f>
        <v>776765830.49000001</v>
      </c>
      <c r="K67" s="48"/>
      <c r="L67" s="48"/>
      <c r="M67" s="83"/>
    </row>
    <row r="68" spans="1:15" x14ac:dyDescent="0.45">
      <c r="A68" s="83"/>
      <c r="B68" s="5"/>
      <c r="C68" s="51"/>
      <c r="D68" s="60"/>
      <c r="E68" s="20" t="s">
        <v>58</v>
      </c>
      <c r="F68" s="48">
        <v>792847198.90999985</v>
      </c>
      <c r="G68" s="45">
        <v>0</v>
      </c>
      <c r="H68" s="48">
        <v>13908893.220000001</v>
      </c>
      <c r="I68" s="48">
        <v>0</v>
      </c>
      <c r="J68" s="48">
        <f>F68+G68-H68+I68</f>
        <v>778938305.68999982</v>
      </c>
      <c r="K68" s="65">
        <v>9686050.4199999999</v>
      </c>
      <c r="L68" s="48"/>
      <c r="M68" s="83"/>
    </row>
    <row r="69" spans="1:15" x14ac:dyDescent="0.45">
      <c r="A69" s="83"/>
      <c r="B69" s="5"/>
      <c r="C69" s="51"/>
      <c r="D69" s="60"/>
      <c r="E69" s="20" t="s">
        <v>48</v>
      </c>
      <c r="F69" s="48">
        <v>1819874342.2809997</v>
      </c>
      <c r="G69" s="48">
        <v>70408252.519999996</v>
      </c>
      <c r="H69" s="48">
        <v>25472358.059999999</v>
      </c>
      <c r="I69" s="48">
        <v>0</v>
      </c>
      <c r="J69" s="48">
        <f>F69+G69-H69+I69</f>
        <v>1864810236.7409997</v>
      </c>
      <c r="K69" s="65">
        <v>27136152.50999999</v>
      </c>
      <c r="L69" s="48"/>
      <c r="M69" s="83"/>
      <c r="O69" s="71"/>
    </row>
    <row r="70" spans="1:15" x14ac:dyDescent="0.45">
      <c r="A70" s="83"/>
      <c r="B70" s="5"/>
      <c r="C70" s="51"/>
      <c r="D70" s="60"/>
      <c r="E70" s="20" t="s">
        <v>59</v>
      </c>
      <c r="F70" s="48">
        <v>1284466.7800000003</v>
      </c>
      <c r="G70" s="65">
        <v>0</v>
      </c>
      <c r="H70" s="48">
        <v>321109.11</v>
      </c>
      <c r="I70" s="48">
        <v>0</v>
      </c>
      <c r="J70" s="48">
        <f>F70+G70-H70+I70</f>
        <v>963357.67000000027</v>
      </c>
      <c r="K70" s="50"/>
      <c r="L70" s="48"/>
      <c r="M70" s="83"/>
      <c r="N70" s="78"/>
      <c r="O70" s="71"/>
    </row>
    <row r="71" spans="1:15" x14ac:dyDescent="0.45">
      <c r="A71" s="83"/>
      <c r="B71" s="5"/>
      <c r="C71" s="60"/>
      <c r="D71" s="60"/>
      <c r="E71" s="30"/>
      <c r="F71" s="39"/>
      <c r="G71" s="39"/>
      <c r="H71" s="39"/>
      <c r="I71" s="39"/>
      <c r="J71" s="39"/>
      <c r="K71" s="40"/>
      <c r="L71" s="39"/>
      <c r="M71" s="83"/>
    </row>
    <row r="72" spans="1:15" ht="15.75" x14ac:dyDescent="0.45">
      <c r="A72" s="83"/>
      <c r="B72" s="26" t="s">
        <v>29</v>
      </c>
      <c r="C72" s="27"/>
      <c r="D72" s="27"/>
      <c r="E72" s="28"/>
      <c r="F72" s="47">
        <f>SUM(F74:F80)</f>
        <v>2450651749</v>
      </c>
      <c r="G72" s="44">
        <f t="shared" ref="G72:L72" si="12">SUM(G74:G80)</f>
        <v>0</v>
      </c>
      <c r="H72" s="47">
        <f t="shared" si="12"/>
        <v>0</v>
      </c>
      <c r="I72" s="47">
        <f t="shared" si="12"/>
        <v>0</v>
      </c>
      <c r="J72" s="47">
        <f>SUM(J74:J80)</f>
        <v>2450651749</v>
      </c>
      <c r="K72" s="47">
        <f>SUM(K74:K80)</f>
        <v>49999689.68</v>
      </c>
      <c r="L72" s="47">
        <f t="shared" si="12"/>
        <v>0</v>
      </c>
      <c r="M72" s="83"/>
    </row>
    <row r="73" spans="1:15" x14ac:dyDescent="0.45">
      <c r="A73" s="83"/>
      <c r="B73" s="26"/>
      <c r="C73" s="27"/>
      <c r="D73" s="27"/>
      <c r="E73" s="28"/>
      <c r="F73" s="48"/>
      <c r="G73" s="48"/>
      <c r="H73" s="48"/>
      <c r="I73" s="48"/>
      <c r="J73" s="48"/>
      <c r="K73" s="50"/>
      <c r="L73" s="48"/>
      <c r="M73" s="83"/>
    </row>
    <row r="74" spans="1:15" x14ac:dyDescent="0.45">
      <c r="A74" s="83"/>
      <c r="B74" s="5"/>
      <c r="C74" s="52"/>
      <c r="D74" s="60"/>
      <c r="E74" s="53"/>
      <c r="F74" s="50">
        <v>995600150</v>
      </c>
      <c r="G74" s="65">
        <v>0</v>
      </c>
      <c r="H74" s="65">
        <v>0</v>
      </c>
      <c r="I74" s="65">
        <v>0</v>
      </c>
      <c r="J74" s="64">
        <f>F74+G74-H74+I74</f>
        <v>995600150</v>
      </c>
      <c r="K74" s="77">
        <v>19636858.210000001</v>
      </c>
      <c r="L74" s="48">
        <v>0</v>
      </c>
      <c r="M74" s="83"/>
    </row>
    <row r="75" spans="1:15" x14ac:dyDescent="0.45">
      <c r="A75" s="83"/>
      <c r="B75" s="5"/>
      <c r="C75" s="54"/>
      <c r="D75" s="60"/>
      <c r="E75" s="53"/>
      <c r="F75" s="50">
        <v>300000000</v>
      </c>
      <c r="G75" s="65">
        <v>0</v>
      </c>
      <c r="H75" s="65">
        <v>0</v>
      </c>
      <c r="I75" s="65">
        <v>0</v>
      </c>
      <c r="J75" s="64">
        <f>F75+G75-H75+I75</f>
        <v>300000000</v>
      </c>
      <c r="K75" s="77">
        <v>6256250</v>
      </c>
      <c r="L75" s="48">
        <v>0</v>
      </c>
      <c r="M75" s="83"/>
    </row>
    <row r="76" spans="1:15" x14ac:dyDescent="0.45">
      <c r="A76" s="83"/>
      <c r="B76" s="5"/>
      <c r="C76" s="55"/>
      <c r="D76" s="60"/>
      <c r="E76" s="53"/>
      <c r="F76" s="50">
        <v>299888355</v>
      </c>
      <c r="G76" s="65">
        <v>0</v>
      </c>
      <c r="H76" s="65">
        <v>0</v>
      </c>
      <c r="I76" s="65">
        <v>0</v>
      </c>
      <c r="J76" s="64">
        <f>F76+G76-H76+I76</f>
        <v>299888355</v>
      </c>
      <c r="K76" s="77">
        <v>6176146.6600000001</v>
      </c>
      <c r="L76" s="48">
        <v>0</v>
      </c>
      <c r="M76" s="83"/>
    </row>
    <row r="77" spans="1:15" x14ac:dyDescent="0.45">
      <c r="A77" s="83"/>
      <c r="B77" s="5"/>
      <c r="C77" s="54"/>
      <c r="D77" s="60"/>
      <c r="E77" s="53"/>
      <c r="F77" s="50">
        <v>211994864</v>
      </c>
      <c r="G77" s="65">
        <v>0</v>
      </c>
      <c r="H77" s="65">
        <v>0</v>
      </c>
      <c r="I77" s="65">
        <v>0</v>
      </c>
      <c r="J77" s="64">
        <f>F77+G77-H77+I77</f>
        <v>211994864</v>
      </c>
      <c r="K77" s="77">
        <v>4255355.57</v>
      </c>
      <c r="L77" s="48">
        <v>0</v>
      </c>
      <c r="M77" s="83"/>
    </row>
    <row r="78" spans="1:15" x14ac:dyDescent="0.45">
      <c r="A78" s="83"/>
      <c r="B78" s="5"/>
      <c r="C78" s="55"/>
      <c r="D78" s="60"/>
      <c r="E78" s="53"/>
      <c r="F78" s="50">
        <v>500379494</v>
      </c>
      <c r="G78" s="65">
        <v>0</v>
      </c>
      <c r="H78" s="65">
        <v>0</v>
      </c>
      <c r="I78" s="65">
        <v>0</v>
      </c>
      <c r="J78" s="64">
        <f>F78+G78-H78+I78</f>
        <v>500379494</v>
      </c>
      <c r="K78" s="77">
        <v>10574409.560000001</v>
      </c>
      <c r="L78" s="48">
        <v>0</v>
      </c>
      <c r="M78" s="83"/>
    </row>
    <row r="79" spans="1:15" x14ac:dyDescent="0.45">
      <c r="A79" s="83"/>
      <c r="B79" s="5"/>
      <c r="C79" s="54"/>
      <c r="D79" s="60"/>
      <c r="E79" s="53"/>
      <c r="F79" s="50">
        <v>86788886</v>
      </c>
      <c r="G79" s="65">
        <v>0</v>
      </c>
      <c r="H79" s="65">
        <v>0</v>
      </c>
      <c r="I79" s="65">
        <v>0</v>
      </c>
      <c r="J79" s="64">
        <f t="shared" ref="J79:J80" si="13">F79+G79-H79+I79</f>
        <v>86788886</v>
      </c>
      <c r="K79" s="77">
        <v>1857811.9</v>
      </c>
      <c r="L79" s="48">
        <v>0</v>
      </c>
      <c r="M79" s="83"/>
    </row>
    <row r="80" spans="1:15" x14ac:dyDescent="0.45">
      <c r="A80" s="83"/>
      <c r="B80" s="5"/>
      <c r="C80" s="54"/>
      <c r="D80" s="60"/>
      <c r="E80" s="53"/>
      <c r="F80" s="50">
        <v>56000000</v>
      </c>
      <c r="G80" s="65">
        <v>0</v>
      </c>
      <c r="H80" s="65">
        <v>0</v>
      </c>
      <c r="I80" s="65">
        <v>0</v>
      </c>
      <c r="J80" s="64">
        <f t="shared" si="13"/>
        <v>56000000</v>
      </c>
      <c r="K80" s="77">
        <v>1242857.78</v>
      </c>
      <c r="L80" s="48">
        <v>0</v>
      </c>
      <c r="M80" s="83"/>
    </row>
    <row r="81" spans="1:13" x14ac:dyDescent="0.45">
      <c r="A81" s="83"/>
      <c r="B81" s="6"/>
      <c r="C81" s="7"/>
      <c r="D81" s="7"/>
      <c r="E81" s="31"/>
      <c r="F81" s="32"/>
      <c r="G81" s="69"/>
      <c r="H81" s="69"/>
      <c r="I81" s="69"/>
      <c r="J81" s="69"/>
      <c r="K81" s="34"/>
      <c r="L81" s="32"/>
      <c r="M81" s="83"/>
    </row>
    <row r="82" spans="1:13" x14ac:dyDescent="0.45">
      <c r="A82" s="83"/>
      <c r="B82" s="60"/>
      <c r="C82" s="60"/>
      <c r="D82" s="60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45">
      <c r="A83" s="83"/>
      <c r="B83" s="8">
        <v>1</v>
      </c>
      <c r="C83" s="60"/>
      <c r="D83" s="60"/>
      <c r="E83" s="104" t="s">
        <v>30</v>
      </c>
      <c r="F83" s="104"/>
      <c r="G83" s="104"/>
      <c r="H83" s="104"/>
      <c r="I83" s="104"/>
      <c r="J83" s="104"/>
      <c r="K83" s="104"/>
      <c r="L83" s="104"/>
      <c r="M83" s="83"/>
    </row>
    <row r="84" spans="1:13" x14ac:dyDescent="0.45">
      <c r="A84" s="83"/>
      <c r="B84" s="8">
        <v>2</v>
      </c>
      <c r="C84" s="60"/>
      <c r="D84" s="60"/>
      <c r="E84" s="105" t="s">
        <v>31</v>
      </c>
      <c r="F84" s="105"/>
      <c r="G84" s="105"/>
      <c r="H84" s="105"/>
      <c r="I84" s="105"/>
      <c r="J84" s="105"/>
      <c r="K84" s="105"/>
      <c r="L84" s="105"/>
      <c r="M84" s="83"/>
    </row>
    <row r="85" spans="1:13" x14ac:dyDescent="0.45">
      <c r="A85" s="83"/>
      <c r="B85" s="56" t="s">
        <v>50</v>
      </c>
      <c r="C85" s="60"/>
      <c r="D85" s="60"/>
      <c r="E85" s="57" t="s">
        <v>51</v>
      </c>
      <c r="F85" s="57"/>
      <c r="G85" s="57"/>
      <c r="H85" s="57"/>
      <c r="I85" s="57"/>
      <c r="J85" s="57"/>
      <c r="K85" s="57"/>
      <c r="L85" s="57"/>
      <c r="M85" s="83"/>
    </row>
    <row r="86" spans="1:13" x14ac:dyDescent="0.45">
      <c r="A86" s="83"/>
      <c r="B86" s="60" t="s">
        <v>67</v>
      </c>
      <c r="C86" s="60"/>
      <c r="D86" s="60"/>
      <c r="E86" s="57" t="s">
        <v>68</v>
      </c>
      <c r="F86" s="83"/>
      <c r="G86" s="83"/>
      <c r="H86" s="83"/>
      <c r="I86" s="83"/>
      <c r="J86" s="83"/>
      <c r="K86" s="42"/>
      <c r="L86" s="83"/>
      <c r="M86" s="83"/>
    </row>
    <row r="87" spans="1:13" x14ac:dyDescent="0.45">
      <c r="A87" s="83"/>
      <c r="B87" s="60"/>
      <c r="C87" s="60"/>
      <c r="D87" s="60"/>
      <c r="E87" s="83"/>
      <c r="F87" s="83"/>
      <c r="G87" s="83"/>
      <c r="H87" s="83"/>
      <c r="I87" s="83"/>
      <c r="J87" s="83"/>
      <c r="K87" s="43"/>
      <c r="L87" s="83"/>
      <c r="M87" s="83"/>
    </row>
    <row r="88" spans="1:13" x14ac:dyDescent="0.45">
      <c r="A88" s="83"/>
      <c r="B88" s="106" t="s">
        <v>32</v>
      </c>
      <c r="C88" s="107"/>
      <c r="D88" s="22"/>
      <c r="E88" s="17" t="s">
        <v>33</v>
      </c>
      <c r="F88" s="17" t="s">
        <v>34</v>
      </c>
      <c r="G88" s="17" t="s">
        <v>35</v>
      </c>
      <c r="H88" s="17" t="s">
        <v>36</v>
      </c>
      <c r="I88" s="17" t="s">
        <v>37</v>
      </c>
      <c r="J88" s="60"/>
      <c r="K88" s="73"/>
      <c r="L88" s="3"/>
      <c r="M88" s="83"/>
    </row>
    <row r="89" spans="1:13" x14ac:dyDescent="0.45">
      <c r="A89" s="83"/>
      <c r="B89" s="108"/>
      <c r="C89" s="109"/>
      <c r="D89" s="21"/>
      <c r="E89" s="9" t="s">
        <v>38</v>
      </c>
      <c r="F89" s="9" t="s">
        <v>39</v>
      </c>
      <c r="G89" s="9" t="s">
        <v>40</v>
      </c>
      <c r="H89" s="9" t="s">
        <v>41</v>
      </c>
      <c r="I89" s="9" t="s">
        <v>42</v>
      </c>
      <c r="J89" s="60"/>
      <c r="K89" s="74"/>
      <c r="L89" s="10"/>
      <c r="M89" s="83"/>
    </row>
    <row r="90" spans="1:13" x14ac:dyDescent="0.45">
      <c r="A90" s="83"/>
      <c r="B90" s="110"/>
      <c r="C90" s="111"/>
      <c r="D90" s="23"/>
      <c r="E90" s="58"/>
      <c r="F90" s="11" t="s">
        <v>43</v>
      </c>
      <c r="G90" s="12"/>
      <c r="H90" s="11"/>
      <c r="I90" s="58"/>
      <c r="J90" s="60"/>
      <c r="K90" s="70"/>
      <c r="L90" s="13"/>
      <c r="M90" s="83"/>
    </row>
    <row r="91" spans="1:13" x14ac:dyDescent="0.45">
      <c r="A91" s="83"/>
      <c r="B91" s="14" t="s">
        <v>44</v>
      </c>
      <c r="C91" s="15"/>
      <c r="D91" s="15"/>
      <c r="E91" s="84">
        <v>600000000</v>
      </c>
      <c r="F91" s="75" t="s">
        <v>61</v>
      </c>
      <c r="G91" s="82" t="s">
        <v>62</v>
      </c>
      <c r="H91" s="75">
        <v>0</v>
      </c>
      <c r="I91" s="76">
        <v>7.4899999999999994E-2</v>
      </c>
      <c r="J91" s="60"/>
      <c r="K91" s="72"/>
      <c r="L91" s="16"/>
      <c r="M91" s="83"/>
    </row>
    <row r="92" spans="1:13" x14ac:dyDescent="0.45">
      <c r="A92" s="83"/>
      <c r="B92" s="15"/>
      <c r="C92" s="15"/>
      <c r="D92" s="15"/>
      <c r="E92" s="85">
        <v>800000000</v>
      </c>
      <c r="F92" s="80" t="s">
        <v>61</v>
      </c>
      <c r="G92" s="86" t="s">
        <v>65</v>
      </c>
      <c r="H92" s="80">
        <v>0</v>
      </c>
      <c r="I92" s="87">
        <v>6.9800000000000001E-2</v>
      </c>
      <c r="J92" s="60"/>
      <c r="K92" s="72"/>
      <c r="L92" s="16"/>
      <c r="M92" s="83"/>
    </row>
    <row r="93" spans="1:13" x14ac:dyDescent="0.45">
      <c r="A93" s="83"/>
      <c r="B93" s="15"/>
      <c r="C93" s="15"/>
      <c r="D93" s="97"/>
      <c r="E93" s="88">
        <v>200000000</v>
      </c>
      <c r="F93" s="80" t="s">
        <v>61</v>
      </c>
      <c r="G93" s="89" t="s">
        <v>66</v>
      </c>
      <c r="H93" s="80">
        <v>0</v>
      </c>
      <c r="I93" s="90">
        <v>7.0300000000000001E-2</v>
      </c>
      <c r="J93" s="60"/>
      <c r="K93" s="72"/>
      <c r="L93" s="16"/>
      <c r="M93" s="83"/>
    </row>
    <row r="94" spans="1:13" x14ac:dyDescent="0.45">
      <c r="A94" s="95"/>
      <c r="B94" s="112"/>
      <c r="C94" s="112"/>
      <c r="D94" s="98"/>
      <c r="E94" s="88">
        <v>300000000</v>
      </c>
      <c r="F94" s="80" t="s">
        <v>61</v>
      </c>
      <c r="G94" s="89" t="s">
        <v>71</v>
      </c>
      <c r="H94" s="80">
        <v>0</v>
      </c>
      <c r="I94" s="99"/>
      <c r="J94" s="60"/>
      <c r="K94" s="72"/>
      <c r="L94" s="16"/>
      <c r="M94" s="95"/>
    </row>
    <row r="95" spans="1:13" x14ac:dyDescent="0.45">
      <c r="A95" s="95"/>
      <c r="B95" s="51"/>
      <c r="C95" s="51"/>
      <c r="D95" s="98"/>
      <c r="E95" s="88">
        <v>200000000</v>
      </c>
      <c r="F95" s="80" t="s">
        <v>78</v>
      </c>
      <c r="G95" s="89" t="s">
        <v>79</v>
      </c>
      <c r="H95" s="80">
        <v>0</v>
      </c>
      <c r="I95" s="90">
        <v>5.2900000000000003E-2</v>
      </c>
      <c r="J95" s="60"/>
      <c r="K95" s="72"/>
      <c r="L95" s="16"/>
      <c r="M95" s="95"/>
    </row>
    <row r="96" spans="1:13" x14ac:dyDescent="0.45">
      <c r="A96" s="83"/>
      <c r="B96" s="100"/>
      <c r="C96" s="100"/>
      <c r="D96" s="101"/>
      <c r="E96" s="91">
        <v>200000000</v>
      </c>
      <c r="F96" s="81" t="s">
        <v>78</v>
      </c>
      <c r="G96" s="92" t="s">
        <v>80</v>
      </c>
      <c r="H96" s="81">
        <v>0</v>
      </c>
      <c r="I96" s="102">
        <v>5.33E-2</v>
      </c>
      <c r="J96" s="16"/>
      <c r="K96" s="16"/>
      <c r="L96" s="83"/>
    </row>
    <row r="97" spans="1:13" ht="15" x14ac:dyDescent="0.45">
      <c r="A97" s="83"/>
      <c r="B97" s="35"/>
      <c r="C97" s="35"/>
      <c r="D97" s="60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45">
      <c r="A98" s="83"/>
      <c r="B98" s="113" t="s">
        <v>53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x14ac:dyDescent="0.45">
      <c r="A99" s="83"/>
      <c r="B99" s="113" t="s">
        <v>52</v>
      </c>
      <c r="C99" s="113"/>
      <c r="D99" s="113"/>
      <c r="E99" s="113"/>
      <c r="F99" s="113"/>
      <c r="G99" s="113"/>
      <c r="H99" s="113"/>
      <c r="I99" s="113"/>
      <c r="J99" s="113"/>
      <c r="K99" s="83"/>
      <c r="L99" s="83"/>
      <c r="M99" s="83"/>
    </row>
    <row r="100" spans="1:13" x14ac:dyDescent="0.45">
      <c r="A100" s="83"/>
      <c r="B100" s="103"/>
      <c r="C100" s="103"/>
      <c r="D100" s="103"/>
      <c r="E100" s="103"/>
      <c r="F100" s="103"/>
      <c r="G100" s="103"/>
      <c r="H100" s="103"/>
      <c r="I100" s="83"/>
      <c r="J100" s="83"/>
      <c r="K100" s="83"/>
      <c r="L100" s="83"/>
      <c r="M100" s="83"/>
    </row>
    <row r="101" spans="1:13" x14ac:dyDescent="0.45">
      <c r="A101" s="83"/>
      <c r="B101" s="60"/>
      <c r="C101" s="60"/>
      <c r="D101" s="60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45">
      <c r="A102" s="83"/>
      <c r="B102" s="60"/>
      <c r="C102" s="60"/>
      <c r="D102" s="60"/>
      <c r="E102" s="83"/>
      <c r="F102" s="83"/>
      <c r="G102" s="94"/>
      <c r="H102" s="83"/>
      <c r="I102" s="83"/>
      <c r="J102" s="83"/>
      <c r="K102" s="83"/>
      <c r="L102" s="83"/>
      <c r="M102" s="83"/>
    </row>
    <row r="103" spans="1:13" x14ac:dyDescent="0.45">
      <c r="A103" s="83"/>
      <c r="B103" s="60"/>
      <c r="C103" s="60"/>
      <c r="D103" s="60"/>
      <c r="E103" s="83"/>
      <c r="F103" s="83"/>
      <c r="G103" s="94"/>
      <c r="H103" s="83"/>
      <c r="I103" s="83"/>
      <c r="J103" s="83"/>
      <c r="K103" s="83"/>
      <c r="L103" s="83"/>
      <c r="M103" s="83"/>
    </row>
    <row r="104" spans="1:13" x14ac:dyDescent="0.45">
      <c r="A104" s="83"/>
      <c r="B104" s="60"/>
      <c r="C104" s="60"/>
      <c r="D104" s="60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45">
      <c r="A105" s="83"/>
      <c r="B105" s="60"/>
      <c r="C105" s="60"/>
      <c r="D105" s="60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45">
      <c r="A106" s="83"/>
      <c r="B106" s="60"/>
      <c r="C106" s="60"/>
      <c r="D106" s="60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45">
      <c r="A107" s="83"/>
      <c r="B107" s="60"/>
      <c r="C107" s="60"/>
      <c r="D107" s="60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45">
      <c r="A108" s="83"/>
      <c r="B108" s="60"/>
      <c r="C108" s="60"/>
      <c r="D108" s="60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45">
      <c r="A109" s="83"/>
      <c r="B109" s="60"/>
      <c r="C109" s="60"/>
      <c r="D109" s="60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45">
      <c r="A110" s="83"/>
      <c r="B110" s="60"/>
      <c r="C110" s="60"/>
      <c r="D110" s="60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45">
      <c r="A111" s="83"/>
      <c r="B111" s="60"/>
      <c r="C111" s="60"/>
      <c r="D111" s="60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45">
      <c r="A112" s="60"/>
      <c r="B112" s="60"/>
      <c r="C112" s="60"/>
      <c r="D112" s="60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45">
      <c r="A113" s="60"/>
      <c r="B113" s="60"/>
      <c r="C113" s="60"/>
      <c r="D113" s="60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45">
      <c r="A114" s="60"/>
      <c r="B114" s="60"/>
      <c r="C114" s="60"/>
      <c r="D114" s="60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45">
      <c r="A115" s="60"/>
      <c r="B115" s="60"/>
      <c r="C115" s="60"/>
      <c r="D115" s="60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45">
      <c r="A116" s="60"/>
      <c r="B116" s="60"/>
      <c r="C116" s="60"/>
      <c r="D116" s="60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45">
      <c r="A117" s="60"/>
      <c r="B117" s="60"/>
      <c r="C117" s="60"/>
      <c r="D117" s="60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45">
      <c r="A118" s="60"/>
      <c r="B118" s="60"/>
      <c r="C118" s="60"/>
      <c r="D118" s="60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45">
      <c r="A119" s="60"/>
      <c r="B119" s="60"/>
      <c r="C119" s="60"/>
      <c r="D119" s="60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45">
      <c r="A120" s="60"/>
      <c r="B120" s="60"/>
      <c r="C120" s="60"/>
      <c r="D120" s="60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45">
      <c r="A121" s="60"/>
      <c r="B121" s="60"/>
      <c r="C121" s="60"/>
      <c r="D121" s="60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45">
      <c r="A122" s="60"/>
      <c r="B122" s="60"/>
      <c r="C122" s="60"/>
      <c r="D122" s="60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45">
      <c r="A123" s="60"/>
      <c r="B123" s="60"/>
      <c r="C123" s="60"/>
      <c r="D123" s="60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45">
      <c r="A124" s="60"/>
      <c r="B124" s="60"/>
      <c r="C124" s="60"/>
      <c r="D124" s="60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45">
      <c r="A125" s="83"/>
      <c r="B125" s="60"/>
      <c r="C125" s="60"/>
      <c r="D125" s="60"/>
      <c r="E125" s="83"/>
      <c r="F125" s="83"/>
      <c r="G125" s="83"/>
      <c r="H125" s="83"/>
      <c r="I125" s="83"/>
      <c r="J125" s="83"/>
      <c r="K125" s="83"/>
      <c r="L125" s="83"/>
      <c r="M125" s="83"/>
    </row>
  </sheetData>
  <mergeCells count="13">
    <mergeCell ref="B9:E9"/>
    <mergeCell ref="B3:L3"/>
    <mergeCell ref="B5:L5"/>
    <mergeCell ref="B6:L6"/>
    <mergeCell ref="B7:L7"/>
    <mergeCell ref="B8:L8"/>
    <mergeCell ref="B100:H100"/>
    <mergeCell ref="E83:L83"/>
    <mergeCell ref="E84:L84"/>
    <mergeCell ref="B88:C90"/>
    <mergeCell ref="B94:C94"/>
    <mergeCell ref="B98:M98"/>
    <mergeCell ref="B99:J9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4to trimestre 2020 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2020-05-21T22:11:38Z</cp:lastPrinted>
  <dcterms:created xsi:type="dcterms:W3CDTF">2017-04-19T20:49:10Z</dcterms:created>
  <dcterms:modified xsi:type="dcterms:W3CDTF">2021-01-29T22:42:35Z</dcterms:modified>
</cp:coreProperties>
</file>